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11700" tabRatio="958" activeTab="1"/>
  </bookViews>
  <sheets>
    <sheet name="Приложение1" sheetId="26" r:id="rId1"/>
    <sheet name="Приложение 2" sheetId="24" r:id="rId2"/>
    <sheet name="Приложение 3" sheetId="1" r:id="rId3"/>
    <sheet name="Приложение 4" sheetId="14" r:id="rId4"/>
  </sheets>
  <definedNames>
    <definedName name="_xlnm._FilterDatabase" localSheetId="0" hidden="1">Приложение1!$A$10:$AJ$78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1">'Приложение 2'!$7:$7</definedName>
    <definedName name="_xlnm.Print_Titles" localSheetId="2">'Приложение 3'!$8:$8</definedName>
    <definedName name="_xlnm.Print_Titles" localSheetId="0">Приложение1!$8:$10</definedName>
    <definedName name="_xlnm.Print_Area" localSheetId="1">'Приложение 2'!$A$1:$I$199</definedName>
    <definedName name="_xlnm.Print_Area" localSheetId="0">Приложение1!$A$1:$L$78</definedName>
  </definedNames>
  <calcPr calcId="144525"/>
</workbook>
</file>

<file path=xl/calcChain.xml><?xml version="1.0" encoding="utf-8"?>
<calcChain xmlns="http://schemas.openxmlformats.org/spreadsheetml/2006/main">
  <c r="I11" i="24" l="1"/>
  <c r="I12" i="24"/>
  <c r="I13" i="24"/>
  <c r="I14" i="24"/>
  <c r="I15" i="24"/>
  <c r="I16" i="24"/>
  <c r="I17" i="24"/>
  <c r="I18" i="24"/>
  <c r="I21" i="24"/>
  <c r="I22" i="24"/>
  <c r="I23" i="24"/>
  <c r="I24" i="24"/>
  <c r="I25" i="24"/>
  <c r="I26" i="24"/>
  <c r="I27" i="24"/>
  <c r="I28" i="24"/>
  <c r="I31" i="24"/>
  <c r="I34" i="24"/>
  <c r="I35" i="24"/>
  <c r="I36" i="24"/>
  <c r="I37" i="24"/>
  <c r="I42" i="24"/>
  <c r="I43" i="24"/>
  <c r="I44" i="24"/>
  <c r="I45" i="24"/>
  <c r="I46" i="24"/>
  <c r="I47" i="24"/>
  <c r="I48" i="24"/>
  <c r="I49" i="24"/>
  <c r="I50" i="24"/>
  <c r="I51" i="24"/>
  <c r="I52" i="24"/>
  <c r="I55" i="24"/>
  <c r="I56" i="24"/>
  <c r="I57" i="24"/>
  <c r="I60" i="24"/>
  <c r="I61" i="24"/>
  <c r="I62" i="24"/>
  <c r="I63" i="24"/>
  <c r="I64" i="24"/>
  <c r="I65" i="24"/>
  <c r="I70" i="24"/>
  <c r="I72" i="24"/>
  <c r="I78" i="24"/>
  <c r="I79" i="24"/>
  <c r="I80" i="24"/>
  <c r="I81" i="24"/>
  <c r="I88" i="24"/>
  <c r="I90" i="24"/>
  <c r="I91" i="24"/>
  <c r="I92" i="24"/>
  <c r="I93" i="24"/>
  <c r="I94" i="24"/>
  <c r="I95" i="24"/>
  <c r="I96" i="24"/>
  <c r="I100" i="24"/>
  <c r="I103" i="24"/>
  <c r="I104" i="24"/>
  <c r="I105" i="24"/>
  <c r="I106" i="24"/>
  <c r="I108" i="24"/>
  <c r="I109" i="24"/>
  <c r="I110" i="24"/>
  <c r="I113" i="24"/>
  <c r="I114" i="24"/>
  <c r="I115" i="24"/>
  <c r="I116" i="24"/>
  <c r="I117" i="24"/>
  <c r="I118" i="24"/>
  <c r="I119" i="24"/>
  <c r="I120" i="24"/>
  <c r="I121" i="24"/>
  <c r="I122" i="24"/>
  <c r="I123" i="24"/>
  <c r="I124" i="24"/>
  <c r="I125" i="24"/>
  <c r="I131" i="24"/>
  <c r="I133" i="24"/>
  <c r="I134" i="24"/>
  <c r="I135" i="24"/>
  <c r="I136" i="24"/>
  <c r="I140" i="24"/>
  <c r="I144" i="24"/>
  <c r="I148" i="24"/>
  <c r="I151" i="24"/>
  <c r="I152" i="24"/>
  <c r="I153" i="24"/>
  <c r="I154" i="24"/>
  <c r="I155" i="24"/>
  <c r="I156" i="24"/>
  <c r="I157" i="24"/>
  <c r="I158" i="24"/>
  <c r="I159" i="24"/>
  <c r="I160" i="24"/>
  <c r="I161" i="24"/>
  <c r="I165" i="24"/>
  <c r="I166" i="24"/>
  <c r="I167" i="24"/>
  <c r="I170" i="24"/>
  <c r="I172" i="24"/>
  <c r="I173" i="24"/>
  <c r="I174" i="24"/>
  <c r="I176" i="24"/>
  <c r="I177" i="24"/>
  <c r="I178" i="24"/>
  <c r="I179" i="24"/>
  <c r="I180" i="24"/>
  <c r="I181" i="24"/>
  <c r="I182" i="24"/>
  <c r="I183" i="24"/>
  <c r="I186" i="24"/>
  <c r="I192" i="24"/>
  <c r="I198" i="24"/>
  <c r="K27" i="26"/>
  <c r="G90" i="24" l="1"/>
  <c r="G28" i="24" l="1"/>
  <c r="K40" i="26"/>
  <c r="K29" i="26"/>
  <c r="E20" i="1" l="1"/>
  <c r="D20" i="1"/>
  <c r="E10" i="1"/>
  <c r="D10" i="1"/>
  <c r="H105" i="24"/>
  <c r="H104" i="24" s="1"/>
  <c r="H103" i="24" s="1"/>
  <c r="G105" i="24"/>
  <c r="G104" i="24" s="1"/>
  <c r="G103" i="24" s="1"/>
  <c r="H89" i="24"/>
  <c r="I89" i="24" s="1"/>
  <c r="G89" i="24"/>
  <c r="H95" i="24"/>
  <c r="H94" i="24" s="1"/>
  <c r="G95" i="24"/>
  <c r="G94" i="24" s="1"/>
  <c r="H92" i="24"/>
  <c r="H91" i="24" s="1"/>
  <c r="G92" i="24"/>
  <c r="G91" i="24" s="1"/>
  <c r="F20" i="1" l="1"/>
  <c r="G63" i="24"/>
  <c r="J27" i="26"/>
  <c r="C14" i="14" l="1"/>
  <c r="C13" i="14" s="1"/>
  <c r="C12" i="14" s="1"/>
  <c r="C18" i="14"/>
  <c r="C17" i="14" s="1"/>
  <c r="C16" i="14" s="1"/>
  <c r="H182" i="24"/>
  <c r="H181" i="24" s="1"/>
  <c r="G182" i="24"/>
  <c r="G181" i="24" s="1"/>
  <c r="C11" i="14" l="1"/>
  <c r="C20" i="14" s="1"/>
  <c r="C10" i="14" s="1"/>
  <c r="H179" i="24" l="1"/>
  <c r="H178" i="24" s="1"/>
  <c r="G179" i="24"/>
  <c r="G178" i="24" s="1"/>
  <c r="H173" i="24"/>
  <c r="G173" i="24"/>
  <c r="H175" i="24"/>
  <c r="G175" i="24"/>
  <c r="H154" i="24"/>
  <c r="H153" i="24" s="1"/>
  <c r="G154" i="24"/>
  <c r="G153" i="24" s="1"/>
  <c r="H150" i="24"/>
  <c r="G150" i="24"/>
  <c r="G149" i="24" s="1"/>
  <c r="H135" i="24"/>
  <c r="H134" i="24" s="1"/>
  <c r="G135" i="24"/>
  <c r="G134" i="24" s="1"/>
  <c r="H124" i="24"/>
  <c r="G124" i="24"/>
  <c r="H114" i="24"/>
  <c r="G114" i="24"/>
  <c r="I175" i="24" l="1"/>
  <c r="H149" i="24"/>
  <c r="I149" i="24" s="1"/>
  <c r="I150" i="24"/>
  <c r="G14" i="24"/>
  <c r="G13" i="24" s="1"/>
  <c r="G17" i="24"/>
  <c r="G16" i="24" s="1"/>
  <c r="G22" i="24"/>
  <c r="G21" i="24" s="1"/>
  <c r="G25" i="24"/>
  <c r="G27" i="24"/>
  <c r="G30" i="24"/>
  <c r="G29" i="24" s="1"/>
  <c r="G33" i="24"/>
  <c r="G36" i="24"/>
  <c r="G35" i="24" s="1"/>
  <c r="G41" i="24"/>
  <c r="G40" i="24" s="1"/>
  <c r="G39" i="24" s="1"/>
  <c r="G38" i="24" s="1"/>
  <c r="G46" i="24"/>
  <c r="G45" i="24" s="1"/>
  <c r="G44" i="24" s="1"/>
  <c r="G43" i="24" s="1"/>
  <c r="G51" i="24"/>
  <c r="G50" i="24" s="1"/>
  <c r="G49" i="24" s="1"/>
  <c r="G48" i="24" s="1"/>
  <c r="G56" i="24"/>
  <c r="G55" i="24" s="1"/>
  <c r="G59" i="24"/>
  <c r="G61" i="24"/>
  <c r="G69" i="24"/>
  <c r="G71" i="24"/>
  <c r="G77" i="24"/>
  <c r="G76" i="24" s="1"/>
  <c r="G80" i="24"/>
  <c r="G79" i="24" s="1"/>
  <c r="G87" i="24"/>
  <c r="G99" i="24"/>
  <c r="G98" i="24" s="1"/>
  <c r="G97" i="24" s="1"/>
  <c r="G109" i="24"/>
  <c r="G108" i="24" s="1"/>
  <c r="G112" i="24"/>
  <c r="G120" i="24"/>
  <c r="G122" i="24"/>
  <c r="G130" i="24"/>
  <c r="G132" i="24"/>
  <c r="G139" i="24"/>
  <c r="G138" i="24" s="1"/>
  <c r="G137" i="24" s="1"/>
  <c r="G143" i="24"/>
  <c r="G142" i="24" s="1"/>
  <c r="G141" i="24" s="1"/>
  <c r="G147" i="24"/>
  <c r="G157" i="24"/>
  <c r="G156" i="24" s="1"/>
  <c r="G160" i="24"/>
  <c r="G159" i="24" s="1"/>
  <c r="G166" i="24"/>
  <c r="G165" i="24" s="1"/>
  <c r="G169" i="24"/>
  <c r="G171" i="24"/>
  <c r="G185" i="24"/>
  <c r="G191" i="24"/>
  <c r="G190" i="24" s="1"/>
  <c r="G189" i="24" s="1"/>
  <c r="G188" i="24" s="1"/>
  <c r="G187" i="24" s="1"/>
  <c r="G197" i="24"/>
  <c r="G196" i="24" s="1"/>
  <c r="G195" i="24" s="1"/>
  <c r="G194" i="24" s="1"/>
  <c r="K65" i="26"/>
  <c r="J65" i="26"/>
  <c r="J63" i="26" s="1"/>
  <c r="L66" i="26"/>
  <c r="J70" i="26"/>
  <c r="K70" i="26"/>
  <c r="J61" i="26"/>
  <c r="J60" i="26" s="1"/>
  <c r="K61" i="26"/>
  <c r="K60" i="26" s="1"/>
  <c r="L41" i="26"/>
  <c r="K43" i="26"/>
  <c r="K42" i="26" s="1"/>
  <c r="J43" i="26"/>
  <c r="J42" i="26" s="1"/>
  <c r="K46" i="26"/>
  <c r="K45" i="26" s="1"/>
  <c r="L45" i="26" s="1"/>
  <c r="J46" i="26"/>
  <c r="J45" i="26" s="1"/>
  <c r="K49" i="26"/>
  <c r="J49" i="26"/>
  <c r="K51" i="26"/>
  <c r="J51" i="26"/>
  <c r="L52" i="26"/>
  <c r="L50" i="26"/>
  <c r="L47" i="26"/>
  <c r="L44" i="26"/>
  <c r="L75" i="26"/>
  <c r="L62" i="26"/>
  <c r="L64" i="26"/>
  <c r="L69" i="26"/>
  <c r="L71" i="26"/>
  <c r="L37" i="26"/>
  <c r="L39" i="26"/>
  <c r="L55" i="26"/>
  <c r="L57" i="26"/>
  <c r="L22" i="26"/>
  <c r="L25" i="26"/>
  <c r="L28" i="26"/>
  <c r="L30" i="26"/>
  <c r="L34" i="26"/>
  <c r="L18" i="26"/>
  <c r="L19" i="26"/>
  <c r="L16" i="26"/>
  <c r="L17" i="26"/>
  <c r="L14" i="26"/>
  <c r="K74" i="26"/>
  <c r="J74" i="26"/>
  <c r="J72" i="26"/>
  <c r="K72" i="26"/>
  <c r="K68" i="26"/>
  <c r="J68" i="26"/>
  <c r="K56" i="26"/>
  <c r="J56" i="26"/>
  <c r="K54" i="26"/>
  <c r="J54" i="26"/>
  <c r="L54" i="26" s="1"/>
  <c r="J40" i="26"/>
  <c r="K38" i="26"/>
  <c r="J38" i="26"/>
  <c r="K36" i="26"/>
  <c r="L36" i="26" s="1"/>
  <c r="J36" i="26"/>
  <c r="K33" i="26"/>
  <c r="K32" i="26" s="1"/>
  <c r="J33" i="26"/>
  <c r="J32" i="26" s="1"/>
  <c r="J29" i="26"/>
  <c r="K24" i="26"/>
  <c r="J24" i="26"/>
  <c r="K21" i="26"/>
  <c r="K20" i="26" s="1"/>
  <c r="J21" i="26"/>
  <c r="J20" i="26" s="1"/>
  <c r="K15" i="26"/>
  <c r="J15" i="26"/>
  <c r="K13" i="26"/>
  <c r="J13" i="26"/>
  <c r="G184" i="24" l="1"/>
  <c r="G146" i="24"/>
  <c r="G111" i="24"/>
  <c r="G32" i="24"/>
  <c r="K48" i="26"/>
  <c r="L49" i="26"/>
  <c r="J67" i="26"/>
  <c r="J59" i="26" s="1"/>
  <c r="J58" i="26" s="1"/>
  <c r="L40" i="26"/>
  <c r="K26" i="26"/>
  <c r="K23" i="26" s="1"/>
  <c r="K12" i="26" s="1"/>
  <c r="G24" i="24"/>
  <c r="G86" i="24"/>
  <c r="G85" i="24" s="1"/>
  <c r="G168" i="24"/>
  <c r="G164" i="24" s="1"/>
  <c r="L51" i="26"/>
  <c r="J48" i="26"/>
  <c r="L48" i="26" s="1"/>
  <c r="G119" i="24"/>
  <c r="G118" i="24" s="1"/>
  <c r="G117" i="24" s="1"/>
  <c r="G152" i="24"/>
  <c r="G129" i="24"/>
  <c r="G75" i="24"/>
  <c r="G74" i="24" s="1"/>
  <c r="G73" i="24" s="1"/>
  <c r="G68" i="24"/>
  <c r="G67" i="24" s="1"/>
  <c r="G66" i="24" s="1"/>
  <c r="G58" i="24"/>
  <c r="G54" i="24" s="1"/>
  <c r="G53" i="24" s="1"/>
  <c r="G12" i="24"/>
  <c r="G11" i="24" s="1"/>
  <c r="G193" i="24"/>
  <c r="L42" i="26"/>
  <c r="L46" i="26"/>
  <c r="L65" i="26"/>
  <c r="K67" i="26"/>
  <c r="L67" i="26" s="1"/>
  <c r="L43" i="26"/>
  <c r="J53" i="26"/>
  <c r="K63" i="26"/>
  <c r="L63" i="26" s="1"/>
  <c r="L74" i="26"/>
  <c r="L72" i="26"/>
  <c r="L70" i="26"/>
  <c r="L56" i="26"/>
  <c r="L60" i="26"/>
  <c r="J35" i="26"/>
  <c r="L38" i="26"/>
  <c r="L13" i="26"/>
  <c r="L20" i="26"/>
  <c r="L73" i="26"/>
  <c r="K53" i="26"/>
  <c r="L68" i="26"/>
  <c r="L27" i="26"/>
  <c r="L24" i="26"/>
  <c r="K35" i="26"/>
  <c r="L61" i="26"/>
  <c r="L21" i="26"/>
  <c r="L32" i="26"/>
  <c r="L33" i="26"/>
  <c r="L29" i="26"/>
  <c r="J26" i="26"/>
  <c r="L15" i="26"/>
  <c r="F36" i="1"/>
  <c r="F39" i="1"/>
  <c r="F41" i="1"/>
  <c r="F45" i="1"/>
  <c r="F48" i="1"/>
  <c r="F50" i="1"/>
  <c r="F52" i="1"/>
  <c r="F55" i="1"/>
  <c r="F57" i="1"/>
  <c r="F60" i="1"/>
  <c r="F62" i="1"/>
  <c r="F64" i="1"/>
  <c r="F34" i="1"/>
  <c r="F32" i="1"/>
  <c r="F30" i="1"/>
  <c r="E27" i="1"/>
  <c r="D27" i="1"/>
  <c r="F26" i="1"/>
  <c r="F21" i="1"/>
  <c r="F17" i="1"/>
  <c r="F15" i="1"/>
  <c r="F16" i="1"/>
  <c r="F11" i="1"/>
  <c r="H120" i="24"/>
  <c r="G145" i="24" l="1"/>
  <c r="G107" i="24"/>
  <c r="G20" i="24"/>
  <c r="G19" i="24" s="1"/>
  <c r="G10" i="24" s="1"/>
  <c r="L26" i="26"/>
  <c r="G163" i="24"/>
  <c r="G84" i="24"/>
  <c r="G83" i="24" s="1"/>
  <c r="G82" i="24" s="1"/>
  <c r="K11" i="26"/>
  <c r="L53" i="26"/>
  <c r="G128" i="24"/>
  <c r="K59" i="26"/>
  <c r="K58" i="26" s="1"/>
  <c r="L58" i="26" s="1"/>
  <c r="L35" i="26"/>
  <c r="J23" i="26"/>
  <c r="L23" i="26" s="1"/>
  <c r="H17" i="24"/>
  <c r="H16" i="24" s="1"/>
  <c r="G162" i="24" l="1"/>
  <c r="G127" i="24"/>
  <c r="G102" i="24"/>
  <c r="G126" i="24"/>
  <c r="J12" i="26"/>
  <c r="J11" i="26" s="1"/>
  <c r="L11" i="26" s="1"/>
  <c r="L59" i="26"/>
  <c r="K78" i="26"/>
  <c r="H185" i="24"/>
  <c r="H184" i="24" l="1"/>
  <c r="I184" i="24" s="1"/>
  <c r="I185" i="24"/>
  <c r="G101" i="24"/>
  <c r="L12" i="26"/>
  <c r="J78" i="26"/>
  <c r="L78" i="26" s="1"/>
  <c r="D25" i="1"/>
  <c r="D24" i="1" s="1"/>
  <c r="E25" i="1"/>
  <c r="G199" i="24" l="1"/>
  <c r="G9" i="24" s="1"/>
  <c r="E24" i="1"/>
  <c r="F24" i="1" s="1"/>
  <c r="F25" i="1"/>
  <c r="H61" i="24"/>
  <c r="H160" i="24" l="1"/>
  <c r="H157" i="24"/>
  <c r="H156" i="24" s="1"/>
  <c r="H132" i="24"/>
  <c r="I132" i="24" s="1"/>
  <c r="H197" i="24" l="1"/>
  <c r="H191" i="24"/>
  <c r="H171" i="24"/>
  <c r="I171" i="24" s="1"/>
  <c r="H169" i="24"/>
  <c r="I169" i="24" s="1"/>
  <c r="H166" i="24"/>
  <c r="H165" i="24" s="1"/>
  <c r="H159" i="24"/>
  <c r="H152" i="24" s="1"/>
  <c r="H147" i="24"/>
  <c r="H143" i="24"/>
  <c r="H139" i="24"/>
  <c r="H130" i="24"/>
  <c r="I130" i="24" s="1"/>
  <c r="H122" i="24"/>
  <c r="H119" i="24" s="1"/>
  <c r="H112" i="24"/>
  <c r="H109" i="24"/>
  <c r="H108" i="24" s="1"/>
  <c r="H99" i="24"/>
  <c r="H87" i="24"/>
  <c r="H80" i="24"/>
  <c r="H79" i="24" s="1"/>
  <c r="H77" i="24"/>
  <c r="H71" i="24"/>
  <c r="I71" i="24" s="1"/>
  <c r="H69" i="24"/>
  <c r="I69" i="24" s="1"/>
  <c r="H63" i="24"/>
  <c r="H59" i="24"/>
  <c r="I59" i="24" s="1"/>
  <c r="H56" i="24"/>
  <c r="H55" i="24" s="1"/>
  <c r="H51" i="24"/>
  <c r="H50" i="24" s="1"/>
  <c r="H49" i="24" s="1"/>
  <c r="H48" i="24" s="1"/>
  <c r="H46" i="24"/>
  <c r="H45" i="24" s="1"/>
  <c r="H44" i="24" s="1"/>
  <c r="H43" i="24" s="1"/>
  <c r="H41" i="24"/>
  <c r="H36" i="24"/>
  <c r="H35" i="24" s="1"/>
  <c r="H33" i="24"/>
  <c r="H30" i="24"/>
  <c r="H27" i="24"/>
  <c r="H25" i="24"/>
  <c r="H22" i="24"/>
  <c r="H21" i="24" s="1"/>
  <c r="H14" i="24"/>
  <c r="H190" i="24" l="1"/>
  <c r="I191" i="24"/>
  <c r="H196" i="24"/>
  <c r="I197" i="24"/>
  <c r="H146" i="24"/>
  <c r="I147" i="24"/>
  <c r="H142" i="24"/>
  <c r="I143" i="24"/>
  <c r="H138" i="24"/>
  <c r="I139" i="24"/>
  <c r="H111" i="24"/>
  <c r="I111" i="24" s="1"/>
  <c r="I112" i="24"/>
  <c r="H98" i="24"/>
  <c r="I99" i="24"/>
  <c r="H86" i="24"/>
  <c r="I87" i="24"/>
  <c r="H76" i="24"/>
  <c r="I76" i="24" s="1"/>
  <c r="I77" i="24"/>
  <c r="H40" i="24"/>
  <c r="I41" i="24"/>
  <c r="H32" i="24"/>
  <c r="I32" i="24" s="1"/>
  <c r="I33" i="24"/>
  <c r="H29" i="24"/>
  <c r="I29" i="24" s="1"/>
  <c r="I30" i="24"/>
  <c r="H13" i="24"/>
  <c r="H12" i="24" s="1"/>
  <c r="H11" i="24" s="1"/>
  <c r="H168" i="24"/>
  <c r="I168" i="24" s="1"/>
  <c r="H118" i="24"/>
  <c r="H117" i="24" s="1"/>
  <c r="H58" i="24"/>
  <c r="H129" i="24"/>
  <c r="I129" i="24" s="1"/>
  <c r="H68" i="24"/>
  <c r="H24" i="24"/>
  <c r="H20" i="24" s="1"/>
  <c r="I20" i="24" s="1"/>
  <c r="D18" i="14"/>
  <c r="D17" i="14" s="1"/>
  <c r="D16" i="14" s="1"/>
  <c r="D14" i="14"/>
  <c r="D13" i="14" s="1"/>
  <c r="D12" i="14" s="1"/>
  <c r="H189" i="24" l="1"/>
  <c r="I190" i="24"/>
  <c r="H195" i="24"/>
  <c r="I196" i="24"/>
  <c r="H145" i="24"/>
  <c r="I145" i="24" s="1"/>
  <c r="I146" i="24"/>
  <c r="H141" i="24"/>
  <c r="I141" i="24" s="1"/>
  <c r="I142" i="24"/>
  <c r="H137" i="24"/>
  <c r="I137" i="24" s="1"/>
  <c r="I138" i="24"/>
  <c r="H107" i="24"/>
  <c r="H97" i="24"/>
  <c r="I97" i="24" s="1"/>
  <c r="I98" i="24"/>
  <c r="H85" i="24"/>
  <c r="I86" i="24"/>
  <c r="H75" i="24"/>
  <c r="H67" i="24"/>
  <c r="I68" i="24"/>
  <c r="H54" i="24"/>
  <c r="I58" i="24"/>
  <c r="H39" i="24"/>
  <c r="I40" i="24"/>
  <c r="H164" i="24"/>
  <c r="H128" i="24"/>
  <c r="H19" i="24"/>
  <c r="D11" i="14"/>
  <c r="D20" i="14" s="1"/>
  <c r="D10" i="14" s="1"/>
  <c r="H163" i="24" l="1"/>
  <c r="I163" i="24" s="1"/>
  <c r="I164" i="24"/>
  <c r="H188" i="24"/>
  <c r="I189" i="24"/>
  <c r="H194" i="24"/>
  <c r="I195" i="24"/>
  <c r="H127" i="24"/>
  <c r="I128" i="24"/>
  <c r="H102" i="24"/>
  <c r="I102" i="24" s="1"/>
  <c r="I107" i="24"/>
  <c r="I85" i="24"/>
  <c r="H84" i="24"/>
  <c r="H74" i="24"/>
  <c r="I75" i="24"/>
  <c r="H66" i="24"/>
  <c r="I66" i="24" s="1"/>
  <c r="I67" i="24"/>
  <c r="H53" i="24"/>
  <c r="I53" i="24" s="1"/>
  <c r="I54" i="24"/>
  <c r="H38" i="24"/>
  <c r="I38" i="24" s="1"/>
  <c r="I39" i="24"/>
  <c r="I19" i="24"/>
  <c r="H162" i="24" l="1"/>
  <c r="I162" i="24" s="1"/>
  <c r="H187" i="24"/>
  <c r="I187" i="24" s="1"/>
  <c r="I188" i="24"/>
  <c r="I194" i="24"/>
  <c r="H193" i="24"/>
  <c r="I193" i="24" s="1"/>
  <c r="H126" i="24"/>
  <c r="I126" i="24" s="1"/>
  <c r="I127" i="24"/>
  <c r="H83" i="24"/>
  <c r="I84" i="24"/>
  <c r="I74" i="24"/>
  <c r="H73" i="24"/>
  <c r="I73" i="24" s="1"/>
  <c r="H10" i="24"/>
  <c r="I10" i="24" s="1"/>
  <c r="D63" i="1"/>
  <c r="D61" i="1"/>
  <c r="D59" i="1"/>
  <c r="D56" i="1"/>
  <c r="D54" i="1"/>
  <c r="D51" i="1"/>
  <c r="D49" i="1"/>
  <c r="D47" i="1"/>
  <c r="D44" i="1"/>
  <c r="D43" i="1" s="1"/>
  <c r="D40" i="1"/>
  <c r="D38" i="1"/>
  <c r="D35" i="1"/>
  <c r="D14" i="1"/>
  <c r="D13" i="1" s="1"/>
  <c r="E63" i="1"/>
  <c r="E61" i="1"/>
  <c r="E59" i="1"/>
  <c r="E56" i="1"/>
  <c r="E54" i="1"/>
  <c r="E51" i="1"/>
  <c r="F51" i="1" s="1"/>
  <c r="E49" i="1"/>
  <c r="F49" i="1" s="1"/>
  <c r="E47" i="1"/>
  <c r="F47" i="1" s="1"/>
  <c r="E44" i="1"/>
  <c r="E40" i="1"/>
  <c r="E38" i="1"/>
  <c r="E35" i="1"/>
  <c r="F35" i="1" s="1"/>
  <c r="E14" i="1"/>
  <c r="H101" i="24" l="1"/>
  <c r="I101" i="24" s="1"/>
  <c r="H82" i="24"/>
  <c r="I82" i="24" s="1"/>
  <c r="I83" i="24"/>
  <c r="F54" i="1"/>
  <c r="F56" i="1"/>
  <c r="F63" i="1"/>
  <c r="F40" i="1"/>
  <c r="F61" i="1"/>
  <c r="F38" i="1"/>
  <c r="F59" i="1"/>
  <c r="E43" i="1"/>
  <c r="F43" i="1" s="1"/>
  <c r="F44" i="1"/>
  <c r="E13" i="1"/>
  <c r="F13" i="1" s="1"/>
  <c r="F14" i="1"/>
  <c r="E53" i="1"/>
  <c r="E58" i="1"/>
  <c r="D58" i="1"/>
  <c r="F28" i="1"/>
  <c r="D53" i="1"/>
  <c r="E37" i="1"/>
  <c r="D37" i="1"/>
  <c r="F12" i="1"/>
  <c r="E46" i="1"/>
  <c r="D46" i="1"/>
  <c r="D65" i="1"/>
  <c r="F23" i="1"/>
  <c r="H199" i="24" l="1"/>
  <c r="F37" i="1"/>
  <c r="F58" i="1"/>
  <c r="F46" i="1"/>
  <c r="E65" i="1"/>
  <c r="F65" i="1" s="1"/>
  <c r="F66" i="1"/>
  <c r="F53" i="1"/>
  <c r="F19" i="1"/>
  <c r="D22" i="1"/>
  <c r="E22" i="1"/>
  <c r="D29" i="1"/>
  <c r="E42" i="1"/>
  <c r="D42" i="1"/>
  <c r="H9" i="24" l="1"/>
  <c r="I9" i="24" s="1"/>
  <c r="I199" i="24"/>
  <c r="F42" i="1"/>
  <c r="E29" i="1"/>
  <c r="F31" i="1"/>
  <c r="F22" i="1"/>
  <c r="E33" i="1"/>
  <c r="D33" i="1"/>
  <c r="D67" i="1" s="1"/>
  <c r="F29" i="1" l="1"/>
  <c r="F33" i="1"/>
  <c r="F27" i="1"/>
  <c r="F18" i="1"/>
  <c r="F10" i="1"/>
  <c r="E67" i="1" l="1"/>
  <c r="F67" i="1" s="1"/>
</calcChain>
</file>

<file path=xl/sharedStrings.xml><?xml version="1.0" encoding="utf-8"?>
<sst xmlns="http://schemas.openxmlformats.org/spreadsheetml/2006/main" count="1151" uniqueCount="343">
  <si>
    <t>Наименование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</si>
  <si>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</si>
  <si>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</si>
  <si>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</si>
  <si>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</si>
  <si>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</si>
  <si>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</si>
  <si>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</si>
  <si>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</si>
  <si>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</si>
  <si>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</si>
  <si>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</si>
  <si>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</si>
  <si>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</si>
  <si>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</si>
  <si>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</si>
  <si>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</si>
  <si>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</si>
  <si>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</si>
  <si>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</si>
  <si>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</si>
  <si>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</si>
  <si>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</si>
  <si>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</si>
  <si>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</si>
  <si>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</si>
  <si>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</si>
  <si>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</si>
  <si>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</si>
  <si>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</si>
  <si>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</si>
  <si>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</si>
  <si>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</si>
  <si>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</si>
  <si>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</si>
  <si>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</si>
  <si>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</si>
  <si>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</si>
  <si>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</si>
  <si>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</si>
  <si>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</si>
  <si>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</si>
  <si>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</si>
  <si>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</si>
  <si>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</si>
  <si>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</si>
  <si>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</si>
  <si>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</si>
  <si>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</si>
  <si>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обеспечению безопасности людей на водных объектах и ликвидации происшедствий на водных объектах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</si>
  <si>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</si>
  <si>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</si>
  <si>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</si>
  <si>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</si>
  <si>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</si>
  <si>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</si>
  <si>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</si>
  <si>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</si>
  <si>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</si>
  <si>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</si>
  <si>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</si>
  <si>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</si>
  <si>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</si>
  <si>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</si>
  <si>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</si>
  <si>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</si>
  <si>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</si>
  <si>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</si>
  <si>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</si>
  <si>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</si>
  <si>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</si>
  <si>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</si>
  <si>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</si>
  <si>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</si>
  <si>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</si>
  <si>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</si>
  <si>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</si>
  <si>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</si>
  <si>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</si>
  <si>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</si>
  <si>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</si>
  <si>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</si>
  <si>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</si>
  <si>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</si>
  <si>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Мероприятия по сохранение и развитие культуры на территории поселения</t>
  </si>
  <si>
    <t>99.0.00.70510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</si>
  <si>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</si>
  <si>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</si>
  <si>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</si>
  <si>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</si>
  <si>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</si>
  <si>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</si>
  <si>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</si>
  <si>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Другие вопросы в области физической культуры и спорта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</si>
  <si>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</si>
  <si>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</si>
  <si>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</si>
  <si>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</si>
  <si>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</si>
  <si>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</si>
  <si>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</si>
  <si>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</si>
  <si>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</si>
  <si>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</si>
  <si>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</si>
  <si>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</si>
  <si>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</si>
  <si>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</si>
  <si>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</si>
  <si>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</si>
  <si>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</si>
  <si>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</si>
  <si>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</si>
  <si>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</si>
  <si>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</si>
  <si>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</si>
  <si>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</si>
  <si>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</si>
  <si>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</si>
  <si>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</si>
  <si>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</si>
  <si>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</si>
  <si>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</si>
  <si>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</si>
  <si>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99.0.00.S0510</t>
  </si>
  <si>
    <t>Источники внутреннего финансирования дефицита местного бюджета, в том числе:</t>
  </si>
  <si>
    <t xml:space="preserve">Мероприятия по газификации поселений за счет средств местного бюджета </t>
  </si>
  <si>
    <t>99.0.00.04020</t>
  </si>
  <si>
    <t>Социальные выплаты гражданам,кроме публичных нормативных социальных выплат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</si>
  <si>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</si>
  <si>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</si>
  <si>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</si>
  <si>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</si>
  <si>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Основное мероприятие: Развитие автомобильных дорог местного значения на территории   Евсинского сельсовета </t>
  </si>
  <si>
    <t>Капитальные вложения в объекты государственной(муниципальной) собственности</t>
  </si>
  <si>
    <t>Бюджетные инвестиции</t>
  </si>
  <si>
    <t>администрация  Евсинского  сельсовета Искитмского района Новосибирской области</t>
  </si>
  <si>
    <t>Капитальные вложения в объекты государственной (муниципальной) собственности</t>
  </si>
  <si>
    <t>Реализация мероприятий в рамках подпрограммы "Озеленение" муниципальной программы "Благоустройство территории  Евсинского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</si>
  <si>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Евсинского сельсовета"</t>
  </si>
  <si>
    <t>Подпрограмма "Уличное освещение" муниципальной программы "Благоустройство территории Евсинского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</si>
  <si>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 Евсинского сельсовета"</t>
  </si>
  <si>
    <t>Подпрограмма "Озеленение" муниципальной программы "Благоустройство территории   Евсинского сельсовета"</t>
  </si>
  <si>
    <t>Подпрограмма "Организация и содержание мест захоронения" муниципальной программы "Благоустройство территории  Евсинского 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</si>
  <si>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 Евсинского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</si>
  <si>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 Евсинского сельсовета"</t>
  </si>
  <si>
    <t>99.0.F2.55552</t>
  </si>
  <si>
    <t>Закупка товаров,работ и услуг для государственных (муниципальных) нужд</t>
  </si>
  <si>
    <t>Реализация мероприятьий муниципальной программы"Сохранение и развтие культуры на территории Евсинского сельсовета"</t>
  </si>
  <si>
    <t>Расходы на выплату персоналу казенных учреждений</t>
  </si>
  <si>
    <t>Реализация мероприятий муниципальной программы"Физическая культура и спорт Евсинского сельсовета"</t>
  </si>
  <si>
    <t>99.0.F2.55551</t>
  </si>
  <si>
    <t>Реализация программ формирования современной городской среды в рамках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</si>
  <si>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Реализация программ формирования современной городской среды в рамках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общественных пространств населенных  пунктов Новосибирской области)</t>
  </si>
  <si>
    <t xml:space="preserve">Субсидии юридическим лицам(кроме некоммерческих организаций),индивидуальным предпринимателям,физическим лицам-производителям товаров,работ,услуг 
</t>
  </si>
  <si>
    <t xml:space="preserve">Мероприятия  по обеспечению безопасности дорожного движения на территории   Евсинского сельсовета </t>
  </si>
  <si>
    <t xml:space="preserve">Реализация мероприятий по развитию автомобильных дорог местного значения на территории   Евсинского  сельсовета </t>
  </si>
  <si>
    <t>Специальные расходы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</si>
  <si>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НСО"</t>
  </si>
  <si>
    <t>Приложение №2</t>
  </si>
  <si>
    <t>Исполнено</t>
  </si>
  <si>
    <t>Утвержденные бюджетные назначения</t>
  </si>
  <si>
    <t>% исполнения</t>
  </si>
  <si>
    <t>Приложение №3</t>
  </si>
  <si>
    <t>Приложение №4</t>
  </si>
  <si>
    <t>Приложение 1</t>
  </si>
  <si>
    <t>(тыс. рублей)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</si>
  <si>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</si>
  <si>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</si>
  <si>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</si>
  <si>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</si>
  <si>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</si>
  <si>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</si>
  <si>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</si>
  <si>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</si>
  <si>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</si>
  <si>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</si>
  <si>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</si>
  <si>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</si>
  <si>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</si>
  <si>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</si>
  <si>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</si>
  <si>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</si>
  <si>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</si>
  <si>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182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</si>
  <si>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</si>
  <si>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</si>
  <si>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</si>
  <si>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</si>
  <si>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</si>
  <si>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</si>
  <si>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</si>
  <si>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</si>
  <si>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</si>
  <si>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</si>
  <si>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</si>
  <si>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</si>
  <si>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</si>
  <si>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</si>
  <si>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</si>
  <si>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</si>
  <si>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</si>
  <si>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</si>
  <si>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</si>
  <si>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</si>
  <si>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</si>
  <si>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</si>
  <si>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</si>
  <si>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</si>
  <si>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</si>
  <si>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13</t>
  </si>
  <si>
    <t>ЗЕМЕЛЬНЫЙ НАЛОГ</t>
  </si>
  <si>
    <t>14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</si>
  <si>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</si>
  <si>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</si>
  <si>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</si>
  <si>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16</t>
  </si>
  <si>
    <t>040</t>
  </si>
  <si>
    <t>Земельный налог с физических лиц</t>
  </si>
  <si>
    <t>17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</si>
  <si>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</si>
  <si>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</si>
  <si>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08</t>
  </si>
  <si>
    <t>ГОСУДАРСТВЕННАЯ ПОШЛИНА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</si>
  <si>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</si>
  <si>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</si>
  <si>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</si>
  <si>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</si>
  <si>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</si>
  <si>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</si>
  <si>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19</t>
  </si>
  <si>
    <t>200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</si>
  <si>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</si>
  <si>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</si>
  <si>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20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</si>
  <si>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</si>
  <si>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</si>
  <si>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</si>
  <si>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</si>
  <si>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</si>
  <si>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</si>
  <si>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</si>
  <si>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</si>
  <si>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</si>
  <si>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</si>
  <si>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ПРОЧИЕ НЕНАЛОГОВЫЕ ДОХОДЫ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</si>
  <si>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</si>
  <si>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</si>
  <si>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</si>
  <si>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</si>
  <si>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050</t>
  </si>
  <si>
    <t>180</t>
  </si>
  <si>
    <t xml:space="preserve">Прочие неналоговые доходы в бюджеты поселений </t>
  </si>
  <si>
    <t xml:space="preserve">Прочие неналоговые доходы в бюджеты сельских поселений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</si>
  <si>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</si>
  <si>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</si>
  <si>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</si>
  <si>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</si>
  <si>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</si>
  <si>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</si>
  <si>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29</t>
  </si>
  <si>
    <t>Субсидии бюджетам бюджетной системы Российской Федерации</t>
  </si>
  <si>
    <t>30</t>
  </si>
  <si>
    <t>900</t>
  </si>
  <si>
    <t>Субсидии бюджетам сельских поселений из местных бюджетов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</si>
  <si>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</si>
  <si>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</si>
  <si>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</si>
  <si>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</si>
  <si>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</si>
  <si>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</si>
  <si>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</si>
  <si>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</si>
  <si>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</t>
  </si>
  <si>
    <t>49</t>
  </si>
  <si>
    <t>999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</si>
  <si>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</si>
  <si>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</si>
  <si>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</si>
  <si>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</si>
  <si>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</si>
  <si>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Наименование показателя</t>
  </si>
  <si>
    <t>053</t>
  </si>
  <si>
    <t>Земельный налог (по обязательствам, возникшим до 1 января 2006 года), мобилизуемый на территориях сельских поселений</t>
  </si>
  <si>
    <t>995</t>
  </si>
  <si>
    <t>Прочие доходы от компенсации затрат бюджетов сельских поселений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</si>
  <si>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</si>
  <si>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</si>
  <si>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</si>
  <si>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</si>
  <si>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</si>
  <si>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</si>
  <si>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 xml:space="preserve">Платежи в целях возмещения причиненного ущерба (убытков)    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</si>
  <si>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 </t>
  </si>
  <si>
    <t xml:space="preserve">ШТРАФЫ, САНКЦИИ, ВОЗМЕЩЕНИЕ УЩЕРБА </t>
  </si>
  <si>
    <t xml:space="preserve">ДОХОДЫ ОТ ПРОДАЖИ МАТЕРИАЛЬНЫХ И НЕМАТЕРИАЛЬНЫХ АКТИВОВ   </t>
  </si>
  <si>
    <t xml:space="preserve">Доходы от продажи земельных участков, находящихся в государственной и муниципальной собственности </t>
  </si>
  <si>
    <t>990</t>
  </si>
  <si>
    <t>Прочие доходы от компенсации затрат государства</t>
  </si>
  <si>
    <t>ДОХОДЫ ОТ ОКАЗАНИЯ ПЛАТНЫХ УСЛУГ И КОМПЕНСАЦИИ ЗАТРАТ ГОСУДАРСТВА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</si>
  <si>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</si>
  <si>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</si>
  <si>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</si>
  <si>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 xml:space="preserve">Прочие субсидии </t>
  </si>
  <si>
    <t>Прочие субсидии бюджетам сельских поселений</t>
  </si>
  <si>
    <t>Премии и гранты</t>
  </si>
  <si>
    <t>58.1.00.70510</t>
  </si>
  <si>
    <t>58.4.00.70510</t>
  </si>
  <si>
    <t>99.0.00.05002</t>
  </si>
  <si>
    <t>Благоустройство общественных пространств за счет средств местного бюджета</t>
  </si>
  <si>
    <t>59.0.00.70450</t>
  </si>
  <si>
    <t>Реализация мероприятий "Сохранение памятников и других мемориальных объектов, увековечивающих память о новосибирцах-защитников Отечества"</t>
  </si>
  <si>
    <t>Реализация мероприятий по обеспечению сбалансированности местных бюджетов в рамках государственной программы Новосибирской области"Управление государственными финансами в Новосибирской области"</t>
  </si>
  <si>
    <t>Софинансирование мероприятий "Сохранение памятников и других мемориальных объектов, увековечивающих память о новосибирцах-защитников Отечества"</t>
  </si>
  <si>
    <t>59.0.00.S0450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</si>
  <si>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</si>
  <si>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</si>
  <si>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Утвержденные бюджетные назначения, тыс.руб.</t>
  </si>
  <si>
    <t>Исполнено, тыс.руб.</t>
  </si>
  <si>
    <t xml:space="preserve">Муниципальная программа «Обеспечение первичных мер пожарной безопасности на территории  Евсинского сельсовета Искитимского района Новосибирской области»
</t>
  </si>
  <si>
    <t>Реализация мероприятий по обеспечению первичных мер пожарной безопасности на территории  Евсинского сельсовета Искитимского района Новосибирской области</t>
  </si>
  <si>
    <t>к постановлению администрации Евсинского  сельсовета</t>
  </si>
  <si>
    <t>Муниципальная программа "Дорожное хозяйство 
в Евсинском сельсовете Искитимского района Новосибирской области"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</si>
  <si>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</si>
  <si>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Софинансирование по устойчивому функционированию автомобильных дорог местного значения и искусственных сооружений на них, а также улично-дорожной сети</t>
  </si>
  <si>
    <t>52.0.01.70760</t>
  </si>
  <si>
    <t>52.0.01.S0760</t>
  </si>
  <si>
    <t xml:space="preserve">Основное мероприятие: Обеспечение безопасности дорожного движения на территории  Евсинского сельсовета </t>
  </si>
  <si>
    <t>Муниципальная программа по переселению граждан из аварийного жилищного фонда в Евсинском сельсовете на 2019-2025гг.</t>
  </si>
  <si>
    <t xml:space="preserve">Софинансирование по переселению граждан из аварийного жилищного фонда </t>
  </si>
  <si>
    <t>55.0.00.00000</t>
  </si>
  <si>
    <t>55.0.00.03880</t>
  </si>
  <si>
    <t>Муниципальная программа "Благоустройство территории  Евсинского сельсовета Искитимского района Новосибирской области"</t>
  </si>
  <si>
    <t xml:space="preserve">Муниципальная программа "Сохранение и  развитие культуры на территории Евсинского сельсовета Искитимского района Новосибирской области"
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</si>
  <si>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сельсовета"</t>
  </si>
  <si>
    <t>Муниципальная программа "Развитие физической культуры и спорта на территории Евсинского сельсовета Искитимского района Новосибирской области"</t>
  </si>
  <si>
    <t>Национальная оборона</t>
  </si>
  <si>
    <t xml:space="preserve">Расходы бюджета Евсинского сельсовета за полугодие 2023 года                                                         по разделам и подразделам классификации расходов бюджета </t>
  </si>
  <si>
    <t>Доходы бюджета Евсинского сельсовета за девять месяцев 2023 года 
по кодам классификации доходов бюджета</t>
  </si>
  <si>
    <t xml:space="preserve">Расходы бюджета Евсинского сельсовета за девять месяцев 2023 года 
по ведомственной структуре расходов бюджета
</t>
  </si>
  <si>
    <t>ИСТОЧНИКИ ФИНАНСИРОВАНИЯ ДЕФИЦИТА БЮДЖЕТА                                                                               ЕВСИНСКОГО СЕЛЬСОВЕТА ЗА ДЕВЯТЬ МЕСЯЦЕВ 2023 ГОДА</t>
  </si>
  <si>
    <t>от 11.10.2023 № 110/76.007</t>
  </si>
  <si>
    <t>от 11.10.2023 №110/76.007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</si>
</sst>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8" fillId="0" borderId="0"/>
  </cellStyleXfs>
  <cellXfs count="276">
    <xf numFmtId="0" fontId="0" fillId="0" borderId="0" xfId="0"/>
    <xf numFmtId="0" fontId="1" fillId="0" borderId="0" xfId="1" applyFill="1"/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left" vertical="top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8" xfId="1" applyNumberFormat="1" applyFont="1" applyFill="1" applyBorder="1" applyAlignment="1" applyProtection="1">
      <alignment horizontal="center" vertical="center"/>
      <protection hidden="1"/>
    </xf>
    <xf numFmtId="164" fontId="7" fillId="0" borderId="9" xfId="1" applyNumberFormat="1" applyFont="1" applyFill="1" applyBorder="1" applyAlignment="1" applyProtection="1">
      <alignment horizontal="center" vertical="center"/>
      <protection hidden="1"/>
    </xf>
    <xf numFmtId="164" fontId="6" fillId="0" borderId="8" xfId="1" applyNumberFormat="1" applyFont="1" applyFill="1" applyBorder="1" applyAlignment="1" applyProtection="1">
      <alignment horizontal="center" vertical="center"/>
      <protection hidden="1"/>
    </xf>
    <xf numFmtId="164" fontId="6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1" fillId="0" borderId="0" xfId="1" applyFont="1" applyFill="1" applyBorder="1" applyAlignment="1" applyProtection="1">
      <protection hidden="1"/>
    </xf>
    <xf numFmtId="0" fontId="10" fillId="0" borderId="0" xfId="1" applyFont="1" applyFill="1" applyBorder="1" applyAlignment="1" applyProtection="1">
      <protection hidden="1"/>
    </xf>
    <xf numFmtId="0" fontId="10" fillId="0" borderId="0" xfId="1" applyFont="1" applyFill="1" applyBorder="1" applyProtection="1"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0" fillId="0" borderId="0" xfId="1" applyFont="1" applyFill="1" applyProtection="1"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0" fontId="9" fillId="0" borderId="0" xfId="1" applyFont="1" applyFill="1"/>
    <xf numFmtId="0" fontId="1" fillId="0" borderId="0" xfId="1" applyFill="1" applyAlignment="1">
      <alignment wrapText="1"/>
    </xf>
    <xf numFmtId="0" fontId="12" fillId="0" borderId="0" xfId="1" applyFont="1" applyFill="1"/>
    <xf numFmtId="0" fontId="10" fillId="0" borderId="0" xfId="1" applyFont="1" applyFill="1"/>
    <xf numFmtId="0" fontId="9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Font="1" applyFill="1" applyAlignment="1">
      <alignment horizontal="center" vertical="center"/>
    </xf>
    <xf numFmtId="0" fontId="1" fillId="0" borderId="0" xfId="1"/>
    <xf numFmtId="0" fontId="13" fillId="0" borderId="0" xfId="1" applyFont="1" applyBorder="1" applyAlignment="1">
      <alignment horizontal="center" vertical="center"/>
    </xf>
    <xf numFmtId="0" fontId="3" fillId="0" borderId="0" xfId="1" applyFont="1" applyFill="1" applyAlignment="1">
      <alignment horizontal="center" vertical="top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3" borderId="4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>
      <alignment vertical="top"/>
    </xf>
    <xf numFmtId="0" fontId="0" fillId="0" borderId="0" xfId="0" applyAlignment="1">
      <alignment horizontal="center" vertical="top" wrapText="1"/>
    </xf>
    <xf numFmtId="0" fontId="8" fillId="0" borderId="0" xfId="1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right" vertical="top" wrapText="1"/>
      <protection hidden="1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Border="1" applyAlignment="1">
      <alignment horizontal="center" vertical="center" wrapText="1"/>
    </xf>
    <xf numFmtId="168" fontId="3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3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7" fillId="0" borderId="4" xfId="1" applyNumberFormat="1" applyFont="1" applyFill="1" applyBorder="1" applyAlignment="1" applyProtection="1">
      <alignment horizontal="right" vertical="center"/>
      <protection hidden="1"/>
    </xf>
    <xf numFmtId="168" fontId="7" fillId="0" borderId="2" xfId="1" applyNumberFormat="1" applyFont="1" applyFill="1" applyBorder="1" applyAlignment="1" applyProtection="1">
      <alignment horizontal="right" vertical="center"/>
      <protection hidden="1"/>
    </xf>
    <xf numFmtId="168" fontId="7" fillId="0" borderId="8" xfId="1" applyNumberFormat="1" applyFont="1" applyFill="1" applyBorder="1" applyAlignment="1" applyProtection="1">
      <alignment horizontal="right" vertical="center"/>
      <protection hidden="1"/>
    </xf>
    <xf numFmtId="168" fontId="6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8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3" fillId="0" borderId="3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/>
    <xf numFmtId="0" fontId="12" fillId="2" borderId="0" xfId="1" applyFont="1" applyFill="1"/>
    <xf numFmtId="0" fontId="15" fillId="0" borderId="3" xfId="0" applyFont="1" applyBorder="1" applyAlignment="1"/>
    <xf numFmtId="0" fontId="15" fillId="0" borderId="1" xfId="0" applyFont="1" applyBorder="1" applyAlignment="1"/>
    <xf numFmtId="0" fontId="6" fillId="0" borderId="1" xfId="1" applyNumberFormat="1" applyFont="1" applyFill="1" applyBorder="1" applyAlignment="1" applyProtection="1">
      <protection hidden="1"/>
    </xf>
    <xf numFmtId="49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justify" vertical="center" wrapText="1"/>
    </xf>
    <xf numFmtId="168" fontId="2" fillId="3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vertical="center" wrapText="1"/>
    </xf>
    <xf numFmtId="0" fontId="3" fillId="0" borderId="0" xfId="1" applyFont="1" applyBorder="1" applyAlignment="1">
      <alignment horizontal="center" vertical="center" wrapText="1"/>
    </xf>
    <xf numFmtId="0" fontId="19" fillId="0" borderId="0" xfId="2" quotePrefix="1" applyFont="1" applyFill="1" applyAlignment="1">
      <alignment wrapText="1"/>
    </xf>
    <xf numFmtId="49" fontId="19" fillId="0" borderId="0" xfId="2" quotePrefix="1" applyNumberFormat="1" applyFont="1" applyFill="1" applyAlignment="1">
      <alignment wrapText="1"/>
    </xf>
    <xf numFmtId="0" fontId="19" fillId="0" borderId="0" xfId="2" applyFont="1" applyFill="1" applyBorder="1" applyAlignment="1">
      <alignment wrapText="1"/>
    </xf>
    <xf numFmtId="0" fontId="19" fillId="0" borderId="0" xfId="2" applyFont="1" applyFill="1" applyAlignment="1">
      <alignment wrapText="1"/>
    </xf>
    <xf numFmtId="0" fontId="8" fillId="0" borderId="0" xfId="2" applyFont="1" applyFill="1" applyAlignment="1">
      <alignment horizontal="right" wrapText="1"/>
    </xf>
    <xf numFmtId="0" fontId="8" fillId="0" borderId="1" xfId="2" applyNumberFormat="1" applyFont="1" applyFill="1" applyBorder="1" applyAlignment="1">
      <alignment horizontal="center" vertical="center" textRotation="90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top"/>
    </xf>
    <xf numFmtId="0" fontId="20" fillId="0" borderId="1" xfId="2" applyNumberFormat="1" applyFont="1" applyFill="1" applyBorder="1" applyAlignment="1">
      <alignment vertical="top" wrapText="1"/>
    </xf>
    <xf numFmtId="168" fontId="20" fillId="2" borderId="1" xfId="2" applyNumberFormat="1" applyFont="1" applyFill="1" applyBorder="1" applyAlignment="1">
      <alignment horizontal="right" vertical="center"/>
    </xf>
    <xf numFmtId="49" fontId="8" fillId="0" borderId="0" xfId="2" applyNumberFormat="1" applyFont="1" applyFill="1" applyBorder="1" applyAlignment="1">
      <alignment horizontal="center" vertical="top"/>
    </xf>
    <xf numFmtId="0" fontId="8" fillId="0" borderId="0" xfId="2" applyNumberFormat="1" applyFont="1" applyFill="1" applyBorder="1" applyAlignment="1">
      <alignment vertical="top" wrapText="1"/>
    </xf>
    <xf numFmtId="168" fontId="8" fillId="0" borderId="0" xfId="2" applyNumberFormat="1" applyFont="1" applyFill="1" applyBorder="1" applyAlignment="1">
      <alignment vertical="top"/>
    </xf>
    <xf numFmtId="0" fontId="18" fillId="0" borderId="0" xfId="2" applyFill="1" applyBorder="1"/>
    <xf numFmtId="0" fontId="18" fillId="0" borderId="0" xfId="2" applyFill="1"/>
    <xf numFmtId="0" fontId="8" fillId="0" borderId="1" xfId="2" applyNumberFormat="1" applyFont="1" applyFill="1" applyBorder="1" applyAlignment="1">
      <alignment vertical="top" wrapText="1"/>
    </xf>
    <xf numFmtId="168" fontId="8" fillId="2" borderId="1" xfId="2" applyNumberFormat="1" applyFont="1" applyFill="1" applyBorder="1" applyAlignment="1">
      <alignment horizontal="right" vertical="center"/>
    </xf>
    <xf numFmtId="0" fontId="21" fillId="0" borderId="1" xfId="2" applyNumberFormat="1" applyFont="1" applyFill="1" applyBorder="1" applyAlignment="1">
      <alignment vertical="top" wrapText="1"/>
    </xf>
    <xf numFmtId="168" fontId="21" fillId="2" borderId="1" xfId="2" applyNumberFormat="1" applyFont="1" applyFill="1" applyBorder="1" applyAlignment="1">
      <alignment horizontal="right" vertical="center"/>
    </xf>
    <xf numFmtId="169" fontId="8" fillId="2" borderId="1" xfId="2" applyNumberFormat="1" applyFont="1" applyFill="1" applyBorder="1" applyAlignment="1">
      <alignment horizontal="right" vertical="center" wrapText="1"/>
    </xf>
    <xf numFmtId="168" fontId="8" fillId="2" borderId="2" xfId="2" applyNumberFormat="1" applyFont="1" applyFill="1" applyBorder="1" applyAlignment="1">
      <alignment horizontal="right" vertical="center"/>
    </xf>
    <xf numFmtId="0" fontId="8" fillId="2" borderId="1" xfId="2" applyFont="1" applyFill="1" applyBorder="1" applyAlignment="1">
      <alignment horizontal="right" vertical="center" wrapText="1"/>
    </xf>
    <xf numFmtId="49" fontId="18" fillId="0" borderId="0" xfId="2" applyNumberFormat="1" applyFill="1"/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vertical="top" wrapText="1"/>
    </xf>
    <xf numFmtId="0" fontId="20" fillId="0" borderId="1" xfId="0" applyNumberFormat="1" applyFont="1" applyFill="1" applyBorder="1" applyAlignment="1">
      <alignment vertical="top" wrapText="1"/>
    </xf>
    <xf numFmtId="169" fontId="20" fillId="2" borderId="1" xfId="2" applyNumberFormat="1" applyFont="1" applyFill="1" applyBorder="1" applyAlignment="1">
      <alignment horizontal="right" vertical="center" wrapText="1"/>
    </xf>
    <xf numFmtId="0" fontId="8" fillId="0" borderId="3" xfId="2" applyNumberFormat="1" applyFont="1" applyFill="1" applyBorder="1" applyAlignment="1">
      <alignment vertical="top" wrapText="1"/>
    </xf>
    <xf numFmtId="168" fontId="20" fillId="0" borderId="1" xfId="2" applyNumberFormat="1" applyFont="1" applyFill="1" applyBorder="1" applyAlignment="1">
      <alignment horizontal="right" vertical="center"/>
    </xf>
    <xf numFmtId="0" fontId="2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22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22" fillId="0" borderId="4" xfId="1" applyNumberFormat="1" applyFont="1" applyFill="1" applyBorder="1" applyAlignment="1" applyProtection="1">
      <alignment horizontal="center" vertical="center"/>
      <protection hidden="1"/>
    </xf>
    <xf numFmtId="164" fontId="22" fillId="0" borderId="5" xfId="1" applyNumberFormat="1" applyFont="1" applyFill="1" applyBorder="1" applyAlignment="1" applyProtection="1">
      <alignment horizontal="center" vertical="center"/>
      <protection hidden="1"/>
    </xf>
    <xf numFmtId="165" fontId="2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2" fillId="0" borderId="5" xfId="1" applyNumberFormat="1" applyFont="1" applyFill="1" applyBorder="1" applyAlignment="1" applyProtection="1">
      <alignment horizontal="center" vertical="center"/>
      <protection hidden="1"/>
    </xf>
    <xf numFmtId="168" fontId="22" fillId="0" borderId="5" xfId="1" applyNumberFormat="1" applyFont="1" applyFill="1" applyBorder="1" applyAlignment="1" applyProtection="1">
      <alignment horizontal="right" vertical="center"/>
      <protection hidden="1"/>
    </xf>
    <xf numFmtId="0" fontId="1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4" xfId="1" applyNumberFormat="1" applyFont="1" applyFill="1" applyBorder="1" applyAlignment="1" applyProtection="1">
      <alignment horizontal="center" vertical="center"/>
      <protection hidden="1"/>
    </xf>
    <xf numFmtId="164" fontId="13" fillId="0" borderId="5" xfId="1" applyNumberFormat="1" applyFont="1" applyFill="1" applyBorder="1" applyAlignment="1" applyProtection="1">
      <alignment horizontal="center" vertical="center"/>
      <protection hidden="1"/>
    </xf>
    <xf numFmtId="165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5" xfId="1" applyNumberFormat="1" applyFont="1" applyFill="1" applyBorder="1" applyAlignment="1" applyProtection="1">
      <alignment horizontal="center" vertical="center"/>
      <protection hidden="1"/>
    </xf>
    <xf numFmtId="168" fontId="13" fillId="0" borderId="5" xfId="1" applyNumberFormat="1" applyFont="1" applyFill="1" applyBorder="1" applyAlignment="1" applyProtection="1">
      <alignment horizontal="right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1" xfId="1" applyNumberFormat="1" applyFont="1" applyFill="1" applyBorder="1" applyAlignment="1" applyProtection="1">
      <alignment horizontal="center" vertical="center"/>
      <protection hidden="1"/>
    </xf>
    <xf numFmtId="165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1" xfId="1" applyNumberFormat="1" applyFont="1" applyFill="1" applyBorder="1" applyAlignment="1" applyProtection="1">
      <alignment horizontal="center" vertical="center"/>
      <protection hidden="1"/>
    </xf>
    <xf numFmtId="168" fontId="13" fillId="0" borderId="1" xfId="1" applyNumberFormat="1" applyFont="1" applyFill="1" applyBorder="1" applyAlignment="1" applyProtection="1">
      <alignment horizontal="right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distributed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2" fillId="0" borderId="1" xfId="1" applyNumberFormat="1" applyFont="1" applyFill="1" applyBorder="1" applyAlignment="1" applyProtection="1">
      <alignment horizontal="center" vertical="center"/>
      <protection hidden="1"/>
    </xf>
    <xf numFmtId="165" fontId="2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2" fillId="0" borderId="1" xfId="1" applyNumberFormat="1" applyFont="1" applyFill="1" applyBorder="1" applyAlignment="1" applyProtection="1">
      <alignment horizontal="center" vertical="center"/>
      <protection hidden="1"/>
    </xf>
    <xf numFmtId="168" fontId="22" fillId="0" borderId="1" xfId="1" applyNumberFormat="1" applyFont="1" applyFill="1" applyBorder="1" applyAlignment="1" applyProtection="1">
      <alignment horizontal="right" vertical="center"/>
      <protection hidden="1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2" xfId="1" applyNumberFormat="1" applyFont="1" applyFill="1" applyBorder="1" applyAlignment="1" applyProtection="1">
      <alignment horizontal="center" vertical="center"/>
      <protection hidden="1"/>
    </xf>
    <xf numFmtId="165" fontId="1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3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9" xfId="1" applyNumberFormat="1" applyFont="1" applyFill="1" applyBorder="1" applyAlignment="1" applyProtection="1">
      <alignment horizontal="center" vertical="center"/>
      <protection hidden="1"/>
    </xf>
    <xf numFmtId="168" fontId="13" fillId="0" borderId="9" xfId="1" applyNumberFormat="1" applyFont="1" applyFill="1" applyBorder="1" applyAlignment="1" applyProtection="1">
      <alignment horizontal="right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3" fillId="3" borderId="4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2" fillId="0" borderId="8" xfId="1" applyNumberFormat="1" applyFont="1" applyFill="1" applyBorder="1" applyAlignment="1" applyProtection="1">
      <alignment horizontal="center" vertical="center"/>
      <protection hidden="1"/>
    </xf>
    <xf numFmtId="164" fontId="22" fillId="0" borderId="9" xfId="1" applyNumberFormat="1" applyFont="1" applyFill="1" applyBorder="1" applyAlignment="1" applyProtection="1">
      <alignment horizontal="center" vertical="center"/>
      <protection hidden="1"/>
    </xf>
    <xf numFmtId="165" fontId="22" fillId="0" borderId="0" xfId="1" applyNumberFormat="1" applyFont="1" applyFill="1" applyAlignment="1" applyProtection="1">
      <alignment horizontal="center" vertical="center" wrapText="1"/>
      <protection hidden="1"/>
    </xf>
    <xf numFmtId="166" fontId="22" fillId="0" borderId="9" xfId="1" applyNumberFormat="1" applyFont="1" applyFill="1" applyBorder="1" applyAlignment="1" applyProtection="1">
      <alignment horizontal="center" vertical="center"/>
      <protection hidden="1"/>
    </xf>
    <xf numFmtId="168" fontId="22" fillId="0" borderId="9" xfId="1" applyNumberFormat="1" applyFont="1" applyFill="1" applyBorder="1" applyAlignment="1" applyProtection="1">
      <alignment horizontal="right" vertical="center"/>
      <protection hidden="1"/>
    </xf>
    <xf numFmtId="0" fontId="2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2" fillId="0" borderId="2" xfId="1" applyNumberFormat="1" applyFont="1" applyFill="1" applyBorder="1" applyAlignment="1" applyProtection="1">
      <alignment horizontal="center" vertical="center"/>
      <protection hidden="1"/>
    </xf>
    <xf numFmtId="165" fontId="2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4" xfId="1" applyNumberFormat="1" applyFont="1" applyFill="1" applyBorder="1" applyAlignment="1" applyProtection="1">
      <alignment horizontal="left" vertical="top" wrapText="1"/>
      <protection hidden="1"/>
    </xf>
    <xf numFmtId="166" fontId="13" fillId="0" borderId="5" xfId="1" applyNumberFormat="1" applyFont="1" applyFill="1" applyBorder="1" applyAlignment="1" applyProtection="1">
      <alignment horizontal="left" vertical="top"/>
      <protection hidden="1"/>
    </xf>
    <xf numFmtId="168" fontId="13" fillId="0" borderId="2" xfId="1" applyNumberFormat="1" applyFont="1" applyFill="1" applyBorder="1" applyAlignment="1" applyProtection="1">
      <alignment horizontal="right" vertical="center"/>
      <protection hidden="1"/>
    </xf>
    <xf numFmtId="0" fontId="22" fillId="0" borderId="1" xfId="1" applyNumberFormat="1" applyFont="1" applyFill="1" applyBorder="1" applyAlignment="1" applyProtection="1">
      <alignment horizontal="left" vertical="top" wrapText="1"/>
      <protection hidden="1"/>
    </xf>
    <xf numFmtId="168" fontId="13" fillId="0" borderId="4" xfId="1" applyNumberFormat="1" applyFont="1" applyFill="1" applyBorder="1" applyAlignment="1" applyProtection="1">
      <alignment horizontal="right" vertical="center"/>
      <protection hidden="1"/>
    </xf>
    <xf numFmtId="0" fontId="2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" xfId="1" applyNumberFormat="1" applyFont="1" applyFill="1" applyBorder="1" applyAlignment="1" applyProtection="1">
      <alignment horizontal="center" vertical="center"/>
      <protection hidden="1"/>
    </xf>
    <xf numFmtId="165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13" fillId="2" borderId="1" xfId="1" applyNumberFormat="1" applyFont="1" applyFill="1" applyBorder="1" applyAlignment="1" applyProtection="1">
      <alignment horizontal="center" vertical="center"/>
      <protection hidden="1"/>
    </xf>
    <xf numFmtId="168" fontId="13" fillId="2" borderId="1" xfId="1" applyNumberFormat="1" applyFont="1" applyFill="1" applyBorder="1" applyAlignment="1" applyProtection="1">
      <alignment horizontal="right" vertical="center"/>
      <protection hidden="1"/>
    </xf>
    <xf numFmtId="0" fontId="2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2" fillId="0" borderId="4" xfId="1" applyNumberFormat="1" applyFont="1" applyFill="1" applyBorder="1" applyAlignment="1" applyProtection="1">
      <alignment horizontal="left" vertical="top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2" fillId="2" borderId="2" xfId="1" applyNumberFormat="1" applyFont="1" applyFill="1" applyBorder="1" applyAlignment="1" applyProtection="1">
      <alignment horizontal="center" vertical="center"/>
      <protection hidden="1"/>
    </xf>
    <xf numFmtId="164" fontId="22" fillId="2" borderId="1" xfId="1" applyNumberFormat="1" applyFont="1" applyFill="1" applyBorder="1" applyAlignment="1" applyProtection="1">
      <alignment horizontal="center" vertical="center"/>
      <protection hidden="1"/>
    </xf>
    <xf numFmtId="165" fontId="22" fillId="2" borderId="7" xfId="1" applyNumberFormat="1" applyFont="1" applyFill="1" applyBorder="1" applyAlignment="1" applyProtection="1">
      <alignment horizontal="center" vertical="center" wrapText="1"/>
      <protection hidden="1"/>
    </xf>
    <xf numFmtId="166" fontId="22" fillId="2" borderId="1" xfId="1" applyNumberFormat="1" applyFont="1" applyFill="1" applyBorder="1" applyAlignment="1" applyProtection="1">
      <alignment horizontal="center" vertical="center"/>
      <protection hidden="1"/>
    </xf>
    <xf numFmtId="168" fontId="22" fillId="2" borderId="1" xfId="1" applyNumberFormat="1" applyFont="1" applyFill="1" applyBorder="1" applyAlignment="1" applyProtection="1">
      <alignment horizontal="right" vertical="center"/>
      <protection hidden="1"/>
    </xf>
    <xf numFmtId="0" fontId="13" fillId="0" borderId="8" xfId="1" applyNumberFormat="1" applyFont="1" applyFill="1" applyBorder="1" applyAlignment="1" applyProtection="1">
      <alignment horizontal="center" vertical="center"/>
      <protection hidden="1"/>
    </xf>
    <xf numFmtId="0" fontId="23" fillId="0" borderId="1" xfId="0" applyFont="1" applyFill="1" applyBorder="1" applyAlignment="1">
      <alignment wrapText="1"/>
    </xf>
    <xf numFmtId="164" fontId="1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5" xfId="1" applyNumberFormat="1" applyFont="1" applyFill="1" applyBorder="1" applyAlignment="1" applyProtection="1">
      <alignment horizontal="right" vertical="center" wrapText="1"/>
      <protection hidden="1"/>
    </xf>
    <xf numFmtId="49" fontId="19" fillId="0" borderId="0" xfId="2" quotePrefix="1" applyNumberFormat="1" applyFont="1" applyFill="1" applyAlignment="1">
      <alignment vertical="center" wrapText="1"/>
    </xf>
    <xf numFmtId="166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23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2" fillId="2" borderId="4" xfId="1" applyNumberFormat="1" applyFont="1" applyFill="1" applyBorder="1" applyAlignment="1" applyProtection="1">
      <alignment horizontal="left" vertical="top" wrapText="1"/>
      <protection hidden="1"/>
    </xf>
    <xf numFmtId="0" fontId="22" fillId="2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168" fontId="13" fillId="3" borderId="1" xfId="1" applyNumberFormat="1" applyFont="1" applyFill="1" applyBorder="1" applyAlignment="1" applyProtection="1">
      <alignment horizontal="right" vertical="center"/>
      <protection hidden="1"/>
    </xf>
    <xf numFmtId="168" fontId="13" fillId="3" borderId="5" xfId="1" applyNumberFormat="1" applyFont="1" applyFill="1" applyBorder="1" applyAlignment="1" applyProtection="1">
      <alignment horizontal="right" vertical="center"/>
      <protection hidden="1"/>
    </xf>
    <xf numFmtId="168" fontId="13" fillId="3" borderId="2" xfId="1" applyNumberFormat="1" applyFont="1" applyFill="1" applyBorder="1" applyAlignment="1" applyProtection="1">
      <alignment horizontal="right" vertical="center"/>
      <protection hidden="1"/>
    </xf>
    <xf numFmtId="168" fontId="13" fillId="3" borderId="4" xfId="1" applyNumberFormat="1" applyFont="1" applyFill="1" applyBorder="1" applyAlignment="1" applyProtection="1">
      <alignment horizontal="right" vertical="center"/>
      <protection hidden="1"/>
    </xf>
    <xf numFmtId="0" fontId="13" fillId="2" borderId="0" xfId="3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13" fillId="0" borderId="0" xfId="1" applyFont="1" applyFill="1" applyAlignment="1">
      <alignment horizontal="right" vertical="center" wrapText="1"/>
    </xf>
    <xf numFmtId="0" fontId="13" fillId="0" borderId="0" xfId="1" applyFont="1" applyFill="1" applyAlignment="1">
      <alignment vertical="center" wrapText="1"/>
    </xf>
    <xf numFmtId="168" fontId="22" fillId="0" borderId="4" xfId="1" applyNumberFormat="1" applyFont="1" applyFill="1" applyBorder="1" applyAlignment="1" applyProtection="1">
      <alignment horizontal="right" vertical="center" wrapText="1"/>
      <protection hidden="1"/>
    </xf>
    <xf numFmtId="168" fontId="22" fillId="0" borderId="4" xfId="1" applyNumberFormat="1" applyFont="1" applyFill="1" applyBorder="1" applyAlignment="1" applyProtection="1">
      <alignment horizontal="right" vertical="center"/>
      <protection hidden="1"/>
    </xf>
    <xf numFmtId="168" fontId="22" fillId="0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8" xfId="1" applyNumberFormat="1" applyFont="1" applyFill="1" applyBorder="1" applyAlignment="1" applyProtection="1">
      <alignment horizontal="right" vertical="center"/>
      <protection hidden="1"/>
    </xf>
    <xf numFmtId="168" fontId="22" fillId="0" borderId="8" xfId="1" applyNumberFormat="1" applyFont="1" applyFill="1" applyBorder="1" applyAlignment="1" applyProtection="1">
      <alignment horizontal="right" vertical="center"/>
      <protection hidden="1"/>
    </xf>
    <xf numFmtId="168" fontId="22" fillId="3" borderId="4" xfId="1" applyNumberFormat="1" applyFont="1" applyFill="1" applyBorder="1" applyAlignment="1" applyProtection="1">
      <alignment horizontal="right" vertical="center"/>
      <protection hidden="1"/>
    </xf>
    <xf numFmtId="168" fontId="13" fillId="2" borderId="2" xfId="1" applyNumberFormat="1" applyFont="1" applyFill="1" applyBorder="1" applyAlignment="1" applyProtection="1">
      <alignment horizontal="right" vertical="center"/>
      <protection hidden="1"/>
    </xf>
    <xf numFmtId="168" fontId="22" fillId="2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4" xfId="1" applyNumberFormat="1" applyFont="1" applyFill="1" applyBorder="1" applyAlignment="1" applyProtection="1">
      <alignment horizontal="right" vertical="center" wrapText="1"/>
      <protection hidden="1"/>
    </xf>
    <xf numFmtId="168" fontId="2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1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ill="1" applyBorder="1" applyProtection="1">
      <protection hidden="1"/>
    </xf>
    <xf numFmtId="0" fontId="3" fillId="0" borderId="0" xfId="1" applyFont="1" applyFill="1" applyAlignment="1"/>
    <xf numFmtId="0" fontId="8" fillId="2" borderId="0" xfId="3" applyFont="1" applyFill="1" applyAlignment="1"/>
    <xf numFmtId="0" fontId="13" fillId="2" borderId="0" xfId="3" applyFont="1" applyFill="1" applyAlignment="1"/>
    <xf numFmtId="0" fontId="20" fillId="0" borderId="7" xfId="2" applyNumberFormat="1" applyFont="1" applyFill="1" applyBorder="1" applyAlignment="1">
      <alignment horizontal="left" vertical="top" wrapText="1"/>
    </xf>
    <xf numFmtId="0" fontId="20" fillId="0" borderId="3" xfId="2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Alignment="1" applyProtection="1">
      <alignment horizontal="right" wrapText="1"/>
      <protection hidden="1"/>
    </xf>
    <xf numFmtId="0" fontId="24" fillId="0" borderId="0" xfId="2" applyFont="1" applyAlignment="1">
      <alignment horizontal="right" wrapText="1"/>
    </xf>
    <xf numFmtId="0" fontId="11" fillId="0" borderId="0" xfId="2" quotePrefix="1" applyFont="1" applyFill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 wrapText="1"/>
    </xf>
    <xf numFmtId="49" fontId="8" fillId="0" borderId="7" xfId="2" quotePrefix="1" applyNumberFormat="1" applyFont="1" applyFill="1" applyBorder="1" applyAlignment="1">
      <alignment horizontal="center" vertical="center" wrapText="1"/>
    </xf>
    <xf numFmtId="49" fontId="8" fillId="0" borderId="3" xfId="2" quotePrefix="1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1" xfId="2" quotePrefix="1" applyNumberFormat="1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right" vertical="top" wrapText="1"/>
    </xf>
    <xf numFmtId="0" fontId="13" fillId="2" borderId="0" xfId="3" applyFont="1" applyFill="1" applyAlignment="1">
      <alignment horizontal="right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 applyAlignment="1">
      <alignment horizontal="right" vertical="center" wrapText="1"/>
    </xf>
    <xf numFmtId="0" fontId="11" fillId="0" borderId="0" xfId="1" applyFont="1" applyFill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0" xfId="0" applyFont="1" applyBorder="1" applyAlignment="1">
      <alignment horizontal="center" vertical="center" wrapText="1"/>
    </xf>
    <xf numFmtId="0" fontId="1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0" xfId="0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>
      <alignment horizontal="right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8"/>
  <sheetViews>
    <sheetView zoomScaleNormal="100" zoomScaleSheetLayoutView="100" workbookViewId="0">
      <selection activeCell="T13" sqref="T13:U13"/>
    </sheetView>
  </sheetViews>
  <sheetFormatPr defaultRowHeight="12.75" x14ac:dyDescent="0.2"/>
  <cols>
    <col min="1" max="1" width="4.42578125" style="117" customWidth="1"/>
    <col min="2" max="2" width="2.5703125" style="117" customWidth="1"/>
    <col min="3" max="3" width="3.5703125" style="117" customWidth="1"/>
    <col min="4" max="4" width="3" style="117" customWidth="1"/>
    <col min="5" max="5" width="4.28515625" style="117" customWidth="1"/>
    <col min="6" max="6" width="4.140625" style="117" customWidth="1"/>
    <col min="7" max="7" width="5.140625" style="117" customWidth="1"/>
    <col min="8" max="8" width="6.85546875" style="117" customWidth="1"/>
    <col min="9" max="9" width="51.85546875" style="117" customWidth="1"/>
    <col min="10" max="12" width="12.5703125" style="109" customWidth="1"/>
    <col min="13" max="13" width="3.5703125" style="108" bestFit="1" customWidth="1"/>
    <col min="14" max="14" width="1.85546875" style="108" bestFit="1" customWidth="1"/>
    <col min="15" max="16" width="2.7109375" style="108" bestFit="1" customWidth="1"/>
    <col min="17" max="17" width="3.5703125" style="108" bestFit="1" customWidth="1"/>
    <col min="18" max="18" width="2.7109375" style="108" bestFit="1" customWidth="1"/>
    <col min="19" max="19" width="4.42578125" style="108" bestFit="1" customWidth="1"/>
    <col min="20" max="24" width="9.140625" style="108"/>
    <col min="25" max="36" width="2" style="108" bestFit="1" customWidth="1"/>
    <col min="37" max="255" width="9.140625" style="109"/>
    <col min="256" max="256" width="3.85546875" style="109" customWidth="1"/>
    <col min="257" max="257" width="4.42578125" style="109" customWidth="1"/>
    <col min="258" max="258" width="2.5703125" style="109" customWidth="1"/>
    <col min="259" max="259" width="3.5703125" style="109" customWidth="1"/>
    <col min="260" max="260" width="3" style="109" customWidth="1"/>
    <col min="261" max="261" width="4.28515625" style="109" customWidth="1"/>
    <col min="262" max="262" width="4.140625" style="109" customWidth="1"/>
    <col min="263" max="263" width="5.140625" style="109" customWidth="1"/>
    <col min="264" max="264" width="6.85546875" style="109" customWidth="1"/>
    <col min="265" max="265" width="51.85546875" style="109" customWidth="1"/>
    <col min="266" max="268" width="12.5703125" style="109" customWidth="1"/>
    <col min="269" max="269" width="3.5703125" style="109" bestFit="1" customWidth="1"/>
    <col min="270" max="270" width="1.85546875" style="109" bestFit="1" customWidth="1"/>
    <col min="271" max="272" width="2.7109375" style="109" bestFit="1" customWidth="1"/>
    <col min="273" max="273" width="3.5703125" style="109" bestFit="1" customWidth="1"/>
    <col min="274" max="274" width="2.7109375" style="109" bestFit="1" customWidth="1"/>
    <col min="275" max="275" width="4.42578125" style="109" bestFit="1" customWidth="1"/>
    <col min="276" max="280" width="9.140625" style="109"/>
    <col min="281" max="292" width="2" style="109" bestFit="1" customWidth="1"/>
    <col min="293" max="511" width="9.140625" style="109"/>
    <col min="512" max="512" width="3.85546875" style="109" customWidth="1"/>
    <col min="513" max="513" width="4.42578125" style="109" customWidth="1"/>
    <col min="514" max="514" width="2.5703125" style="109" customWidth="1"/>
    <col min="515" max="515" width="3.5703125" style="109" customWidth="1"/>
    <col min="516" max="516" width="3" style="109" customWidth="1"/>
    <col min="517" max="517" width="4.28515625" style="109" customWidth="1"/>
    <col min="518" max="518" width="4.140625" style="109" customWidth="1"/>
    <col min="519" max="519" width="5.140625" style="109" customWidth="1"/>
    <col min="520" max="520" width="6.85546875" style="109" customWidth="1"/>
    <col min="521" max="521" width="51.85546875" style="109" customWidth="1"/>
    <col min="522" max="524" width="12.5703125" style="109" customWidth="1"/>
    <col min="525" max="525" width="3.5703125" style="109" bestFit="1" customWidth="1"/>
    <col min="526" max="526" width="1.85546875" style="109" bestFit="1" customWidth="1"/>
    <col min="527" max="528" width="2.7109375" style="109" bestFit="1" customWidth="1"/>
    <col min="529" max="529" width="3.5703125" style="109" bestFit="1" customWidth="1"/>
    <col min="530" max="530" width="2.7109375" style="109" bestFit="1" customWidth="1"/>
    <col min="531" max="531" width="4.42578125" style="109" bestFit="1" customWidth="1"/>
    <col min="532" max="536" width="9.140625" style="109"/>
    <col min="537" max="548" width="2" style="109" bestFit="1" customWidth="1"/>
    <col min="549" max="767" width="9.140625" style="109"/>
    <col min="768" max="768" width="3.85546875" style="109" customWidth="1"/>
    <col min="769" max="769" width="4.42578125" style="109" customWidth="1"/>
    <col min="770" max="770" width="2.5703125" style="109" customWidth="1"/>
    <col min="771" max="771" width="3.5703125" style="109" customWidth="1"/>
    <col min="772" max="772" width="3" style="109" customWidth="1"/>
    <col min="773" max="773" width="4.28515625" style="109" customWidth="1"/>
    <col min="774" max="774" width="4.140625" style="109" customWidth="1"/>
    <col min="775" max="775" width="5.140625" style="109" customWidth="1"/>
    <col min="776" max="776" width="6.85546875" style="109" customWidth="1"/>
    <col min="777" max="777" width="51.85546875" style="109" customWidth="1"/>
    <col min="778" max="780" width="12.5703125" style="109" customWidth="1"/>
    <col min="781" max="781" width="3.5703125" style="109" bestFit="1" customWidth="1"/>
    <col min="782" max="782" width="1.85546875" style="109" bestFit="1" customWidth="1"/>
    <col min="783" max="784" width="2.7109375" style="109" bestFit="1" customWidth="1"/>
    <col min="785" max="785" width="3.5703125" style="109" bestFit="1" customWidth="1"/>
    <col min="786" max="786" width="2.7109375" style="109" bestFit="1" customWidth="1"/>
    <col min="787" max="787" width="4.42578125" style="109" bestFit="1" customWidth="1"/>
    <col min="788" max="792" width="9.140625" style="109"/>
    <col min="793" max="804" width="2" style="109" bestFit="1" customWidth="1"/>
    <col min="805" max="1023" width="9.140625" style="109"/>
    <col min="1024" max="1024" width="3.85546875" style="109" customWidth="1"/>
    <col min="1025" max="1025" width="4.42578125" style="109" customWidth="1"/>
    <col min="1026" max="1026" width="2.5703125" style="109" customWidth="1"/>
    <col min="1027" max="1027" width="3.5703125" style="109" customWidth="1"/>
    <col min="1028" max="1028" width="3" style="109" customWidth="1"/>
    <col min="1029" max="1029" width="4.28515625" style="109" customWidth="1"/>
    <col min="1030" max="1030" width="4.140625" style="109" customWidth="1"/>
    <col min="1031" max="1031" width="5.140625" style="109" customWidth="1"/>
    <col min="1032" max="1032" width="6.85546875" style="109" customWidth="1"/>
    <col min="1033" max="1033" width="51.85546875" style="109" customWidth="1"/>
    <col min="1034" max="1036" width="12.5703125" style="109" customWidth="1"/>
    <col min="1037" max="1037" width="3.5703125" style="109" bestFit="1" customWidth="1"/>
    <col min="1038" max="1038" width="1.85546875" style="109" bestFit="1" customWidth="1"/>
    <col min="1039" max="1040" width="2.7109375" style="109" bestFit="1" customWidth="1"/>
    <col min="1041" max="1041" width="3.5703125" style="109" bestFit="1" customWidth="1"/>
    <col min="1042" max="1042" width="2.7109375" style="109" bestFit="1" customWidth="1"/>
    <col min="1043" max="1043" width="4.42578125" style="109" bestFit="1" customWidth="1"/>
    <col min="1044" max="1048" width="9.140625" style="109"/>
    <col min="1049" max="1060" width="2" style="109" bestFit="1" customWidth="1"/>
    <col min="1061" max="1279" width="9.140625" style="109"/>
    <col min="1280" max="1280" width="3.85546875" style="109" customWidth="1"/>
    <col min="1281" max="1281" width="4.42578125" style="109" customWidth="1"/>
    <col min="1282" max="1282" width="2.5703125" style="109" customWidth="1"/>
    <col min="1283" max="1283" width="3.5703125" style="109" customWidth="1"/>
    <col min="1284" max="1284" width="3" style="109" customWidth="1"/>
    <col min="1285" max="1285" width="4.28515625" style="109" customWidth="1"/>
    <col min="1286" max="1286" width="4.140625" style="109" customWidth="1"/>
    <col min="1287" max="1287" width="5.140625" style="109" customWidth="1"/>
    <col min="1288" max="1288" width="6.85546875" style="109" customWidth="1"/>
    <col min="1289" max="1289" width="51.85546875" style="109" customWidth="1"/>
    <col min="1290" max="1292" width="12.5703125" style="109" customWidth="1"/>
    <col min="1293" max="1293" width="3.5703125" style="109" bestFit="1" customWidth="1"/>
    <col min="1294" max="1294" width="1.85546875" style="109" bestFit="1" customWidth="1"/>
    <col min="1295" max="1296" width="2.7109375" style="109" bestFit="1" customWidth="1"/>
    <col min="1297" max="1297" width="3.5703125" style="109" bestFit="1" customWidth="1"/>
    <col min="1298" max="1298" width="2.7109375" style="109" bestFit="1" customWidth="1"/>
    <col min="1299" max="1299" width="4.42578125" style="109" bestFit="1" customWidth="1"/>
    <col min="1300" max="1304" width="9.140625" style="109"/>
    <col min="1305" max="1316" width="2" style="109" bestFit="1" customWidth="1"/>
    <col min="1317" max="1535" width="9.140625" style="109"/>
    <col min="1536" max="1536" width="3.85546875" style="109" customWidth="1"/>
    <col min="1537" max="1537" width="4.42578125" style="109" customWidth="1"/>
    <col min="1538" max="1538" width="2.5703125" style="109" customWidth="1"/>
    <col min="1539" max="1539" width="3.5703125" style="109" customWidth="1"/>
    <col min="1540" max="1540" width="3" style="109" customWidth="1"/>
    <col min="1541" max="1541" width="4.28515625" style="109" customWidth="1"/>
    <col min="1542" max="1542" width="4.140625" style="109" customWidth="1"/>
    <col min="1543" max="1543" width="5.140625" style="109" customWidth="1"/>
    <col min="1544" max="1544" width="6.85546875" style="109" customWidth="1"/>
    <col min="1545" max="1545" width="51.85546875" style="109" customWidth="1"/>
    <col min="1546" max="1548" width="12.5703125" style="109" customWidth="1"/>
    <col min="1549" max="1549" width="3.5703125" style="109" bestFit="1" customWidth="1"/>
    <col min="1550" max="1550" width="1.85546875" style="109" bestFit="1" customWidth="1"/>
    <col min="1551" max="1552" width="2.7109375" style="109" bestFit="1" customWidth="1"/>
    <col min="1553" max="1553" width="3.5703125" style="109" bestFit="1" customWidth="1"/>
    <col min="1554" max="1554" width="2.7109375" style="109" bestFit="1" customWidth="1"/>
    <col min="1555" max="1555" width="4.42578125" style="109" bestFit="1" customWidth="1"/>
    <col min="1556" max="1560" width="9.140625" style="109"/>
    <col min="1561" max="1572" width="2" style="109" bestFit="1" customWidth="1"/>
    <col min="1573" max="1791" width="9.140625" style="109"/>
    <col min="1792" max="1792" width="3.85546875" style="109" customWidth="1"/>
    <col min="1793" max="1793" width="4.42578125" style="109" customWidth="1"/>
    <col min="1794" max="1794" width="2.5703125" style="109" customWidth="1"/>
    <col min="1795" max="1795" width="3.5703125" style="109" customWidth="1"/>
    <col min="1796" max="1796" width="3" style="109" customWidth="1"/>
    <col min="1797" max="1797" width="4.28515625" style="109" customWidth="1"/>
    <col min="1798" max="1798" width="4.140625" style="109" customWidth="1"/>
    <col min="1799" max="1799" width="5.140625" style="109" customWidth="1"/>
    <col min="1800" max="1800" width="6.85546875" style="109" customWidth="1"/>
    <col min="1801" max="1801" width="51.85546875" style="109" customWidth="1"/>
    <col min="1802" max="1804" width="12.5703125" style="109" customWidth="1"/>
    <col min="1805" max="1805" width="3.5703125" style="109" bestFit="1" customWidth="1"/>
    <col min="1806" max="1806" width="1.85546875" style="109" bestFit="1" customWidth="1"/>
    <col min="1807" max="1808" width="2.7109375" style="109" bestFit="1" customWidth="1"/>
    <col min="1809" max="1809" width="3.5703125" style="109" bestFit="1" customWidth="1"/>
    <col min="1810" max="1810" width="2.7109375" style="109" bestFit="1" customWidth="1"/>
    <col min="1811" max="1811" width="4.42578125" style="109" bestFit="1" customWidth="1"/>
    <col min="1812" max="1816" width="9.140625" style="109"/>
    <col min="1817" max="1828" width="2" style="109" bestFit="1" customWidth="1"/>
    <col min="1829" max="2047" width="9.140625" style="109"/>
    <col min="2048" max="2048" width="3.85546875" style="109" customWidth="1"/>
    <col min="2049" max="2049" width="4.42578125" style="109" customWidth="1"/>
    <col min="2050" max="2050" width="2.5703125" style="109" customWidth="1"/>
    <col min="2051" max="2051" width="3.5703125" style="109" customWidth="1"/>
    <col min="2052" max="2052" width="3" style="109" customWidth="1"/>
    <col min="2053" max="2053" width="4.28515625" style="109" customWidth="1"/>
    <col min="2054" max="2054" width="4.140625" style="109" customWidth="1"/>
    <col min="2055" max="2055" width="5.140625" style="109" customWidth="1"/>
    <col min="2056" max="2056" width="6.85546875" style="109" customWidth="1"/>
    <col min="2057" max="2057" width="51.85546875" style="109" customWidth="1"/>
    <col min="2058" max="2060" width="12.5703125" style="109" customWidth="1"/>
    <col min="2061" max="2061" width="3.5703125" style="109" bestFit="1" customWidth="1"/>
    <col min="2062" max="2062" width="1.85546875" style="109" bestFit="1" customWidth="1"/>
    <col min="2063" max="2064" width="2.7109375" style="109" bestFit="1" customWidth="1"/>
    <col min="2065" max="2065" width="3.5703125" style="109" bestFit="1" customWidth="1"/>
    <col min="2066" max="2066" width="2.7109375" style="109" bestFit="1" customWidth="1"/>
    <col min="2067" max="2067" width="4.42578125" style="109" bestFit="1" customWidth="1"/>
    <col min="2068" max="2072" width="9.140625" style="109"/>
    <col min="2073" max="2084" width="2" style="109" bestFit="1" customWidth="1"/>
    <col min="2085" max="2303" width="9.140625" style="109"/>
    <col min="2304" max="2304" width="3.85546875" style="109" customWidth="1"/>
    <col min="2305" max="2305" width="4.42578125" style="109" customWidth="1"/>
    <col min="2306" max="2306" width="2.5703125" style="109" customWidth="1"/>
    <col min="2307" max="2307" width="3.5703125" style="109" customWidth="1"/>
    <col min="2308" max="2308" width="3" style="109" customWidth="1"/>
    <col min="2309" max="2309" width="4.28515625" style="109" customWidth="1"/>
    <col min="2310" max="2310" width="4.140625" style="109" customWidth="1"/>
    <col min="2311" max="2311" width="5.140625" style="109" customWidth="1"/>
    <col min="2312" max="2312" width="6.85546875" style="109" customWidth="1"/>
    <col min="2313" max="2313" width="51.85546875" style="109" customWidth="1"/>
    <col min="2314" max="2316" width="12.5703125" style="109" customWidth="1"/>
    <col min="2317" max="2317" width="3.5703125" style="109" bestFit="1" customWidth="1"/>
    <col min="2318" max="2318" width="1.85546875" style="109" bestFit="1" customWidth="1"/>
    <col min="2319" max="2320" width="2.7109375" style="109" bestFit="1" customWidth="1"/>
    <col min="2321" max="2321" width="3.5703125" style="109" bestFit="1" customWidth="1"/>
    <col min="2322" max="2322" width="2.7109375" style="109" bestFit="1" customWidth="1"/>
    <col min="2323" max="2323" width="4.42578125" style="109" bestFit="1" customWidth="1"/>
    <col min="2324" max="2328" width="9.140625" style="109"/>
    <col min="2329" max="2340" width="2" style="109" bestFit="1" customWidth="1"/>
    <col min="2341" max="2559" width="9.140625" style="109"/>
    <col min="2560" max="2560" width="3.85546875" style="109" customWidth="1"/>
    <col min="2561" max="2561" width="4.42578125" style="109" customWidth="1"/>
    <col min="2562" max="2562" width="2.5703125" style="109" customWidth="1"/>
    <col min="2563" max="2563" width="3.5703125" style="109" customWidth="1"/>
    <col min="2564" max="2564" width="3" style="109" customWidth="1"/>
    <col min="2565" max="2565" width="4.28515625" style="109" customWidth="1"/>
    <col min="2566" max="2566" width="4.140625" style="109" customWidth="1"/>
    <col min="2567" max="2567" width="5.140625" style="109" customWidth="1"/>
    <col min="2568" max="2568" width="6.85546875" style="109" customWidth="1"/>
    <col min="2569" max="2569" width="51.85546875" style="109" customWidth="1"/>
    <col min="2570" max="2572" width="12.5703125" style="109" customWidth="1"/>
    <col min="2573" max="2573" width="3.5703125" style="109" bestFit="1" customWidth="1"/>
    <col min="2574" max="2574" width="1.85546875" style="109" bestFit="1" customWidth="1"/>
    <col min="2575" max="2576" width="2.7109375" style="109" bestFit="1" customWidth="1"/>
    <col min="2577" max="2577" width="3.5703125" style="109" bestFit="1" customWidth="1"/>
    <col min="2578" max="2578" width="2.7109375" style="109" bestFit="1" customWidth="1"/>
    <col min="2579" max="2579" width="4.42578125" style="109" bestFit="1" customWidth="1"/>
    <col min="2580" max="2584" width="9.140625" style="109"/>
    <col min="2585" max="2596" width="2" style="109" bestFit="1" customWidth="1"/>
    <col min="2597" max="2815" width="9.140625" style="109"/>
    <col min="2816" max="2816" width="3.85546875" style="109" customWidth="1"/>
    <col min="2817" max="2817" width="4.42578125" style="109" customWidth="1"/>
    <col min="2818" max="2818" width="2.5703125" style="109" customWidth="1"/>
    <col min="2819" max="2819" width="3.5703125" style="109" customWidth="1"/>
    <col min="2820" max="2820" width="3" style="109" customWidth="1"/>
    <col min="2821" max="2821" width="4.28515625" style="109" customWidth="1"/>
    <col min="2822" max="2822" width="4.140625" style="109" customWidth="1"/>
    <col min="2823" max="2823" width="5.140625" style="109" customWidth="1"/>
    <col min="2824" max="2824" width="6.85546875" style="109" customWidth="1"/>
    <col min="2825" max="2825" width="51.85546875" style="109" customWidth="1"/>
    <col min="2826" max="2828" width="12.5703125" style="109" customWidth="1"/>
    <col min="2829" max="2829" width="3.5703125" style="109" bestFit="1" customWidth="1"/>
    <col min="2830" max="2830" width="1.85546875" style="109" bestFit="1" customWidth="1"/>
    <col min="2831" max="2832" width="2.7109375" style="109" bestFit="1" customWidth="1"/>
    <col min="2833" max="2833" width="3.5703125" style="109" bestFit="1" customWidth="1"/>
    <col min="2834" max="2834" width="2.7109375" style="109" bestFit="1" customWidth="1"/>
    <col min="2835" max="2835" width="4.42578125" style="109" bestFit="1" customWidth="1"/>
    <col min="2836" max="2840" width="9.140625" style="109"/>
    <col min="2841" max="2852" width="2" style="109" bestFit="1" customWidth="1"/>
    <col min="2853" max="3071" width="9.140625" style="109"/>
    <col min="3072" max="3072" width="3.85546875" style="109" customWidth="1"/>
    <col min="3073" max="3073" width="4.42578125" style="109" customWidth="1"/>
    <col min="3074" max="3074" width="2.5703125" style="109" customWidth="1"/>
    <col min="3075" max="3075" width="3.5703125" style="109" customWidth="1"/>
    <col min="3076" max="3076" width="3" style="109" customWidth="1"/>
    <col min="3077" max="3077" width="4.28515625" style="109" customWidth="1"/>
    <col min="3078" max="3078" width="4.140625" style="109" customWidth="1"/>
    <col min="3079" max="3079" width="5.140625" style="109" customWidth="1"/>
    <col min="3080" max="3080" width="6.85546875" style="109" customWidth="1"/>
    <col min="3081" max="3081" width="51.85546875" style="109" customWidth="1"/>
    <col min="3082" max="3084" width="12.5703125" style="109" customWidth="1"/>
    <col min="3085" max="3085" width="3.5703125" style="109" bestFit="1" customWidth="1"/>
    <col min="3086" max="3086" width="1.85546875" style="109" bestFit="1" customWidth="1"/>
    <col min="3087" max="3088" width="2.7109375" style="109" bestFit="1" customWidth="1"/>
    <col min="3089" max="3089" width="3.5703125" style="109" bestFit="1" customWidth="1"/>
    <col min="3090" max="3090" width="2.7109375" style="109" bestFit="1" customWidth="1"/>
    <col min="3091" max="3091" width="4.42578125" style="109" bestFit="1" customWidth="1"/>
    <col min="3092" max="3096" width="9.140625" style="109"/>
    <col min="3097" max="3108" width="2" style="109" bestFit="1" customWidth="1"/>
    <col min="3109" max="3327" width="9.140625" style="109"/>
    <col min="3328" max="3328" width="3.85546875" style="109" customWidth="1"/>
    <col min="3329" max="3329" width="4.42578125" style="109" customWidth="1"/>
    <col min="3330" max="3330" width="2.5703125" style="109" customWidth="1"/>
    <col min="3331" max="3331" width="3.5703125" style="109" customWidth="1"/>
    <col min="3332" max="3332" width="3" style="109" customWidth="1"/>
    <col min="3333" max="3333" width="4.28515625" style="109" customWidth="1"/>
    <col min="3334" max="3334" width="4.140625" style="109" customWidth="1"/>
    <col min="3335" max="3335" width="5.140625" style="109" customWidth="1"/>
    <col min="3336" max="3336" width="6.85546875" style="109" customWidth="1"/>
    <col min="3337" max="3337" width="51.85546875" style="109" customWidth="1"/>
    <col min="3338" max="3340" width="12.5703125" style="109" customWidth="1"/>
    <col min="3341" max="3341" width="3.5703125" style="109" bestFit="1" customWidth="1"/>
    <col min="3342" max="3342" width="1.85546875" style="109" bestFit="1" customWidth="1"/>
    <col min="3343" max="3344" width="2.7109375" style="109" bestFit="1" customWidth="1"/>
    <col min="3345" max="3345" width="3.5703125" style="109" bestFit="1" customWidth="1"/>
    <col min="3346" max="3346" width="2.7109375" style="109" bestFit="1" customWidth="1"/>
    <col min="3347" max="3347" width="4.42578125" style="109" bestFit="1" customWidth="1"/>
    <col min="3348" max="3352" width="9.140625" style="109"/>
    <col min="3353" max="3364" width="2" style="109" bestFit="1" customWidth="1"/>
    <col min="3365" max="3583" width="9.140625" style="109"/>
    <col min="3584" max="3584" width="3.85546875" style="109" customWidth="1"/>
    <col min="3585" max="3585" width="4.42578125" style="109" customWidth="1"/>
    <col min="3586" max="3586" width="2.5703125" style="109" customWidth="1"/>
    <col min="3587" max="3587" width="3.5703125" style="109" customWidth="1"/>
    <col min="3588" max="3588" width="3" style="109" customWidth="1"/>
    <col min="3589" max="3589" width="4.28515625" style="109" customWidth="1"/>
    <col min="3590" max="3590" width="4.140625" style="109" customWidth="1"/>
    <col min="3591" max="3591" width="5.140625" style="109" customWidth="1"/>
    <col min="3592" max="3592" width="6.85546875" style="109" customWidth="1"/>
    <col min="3593" max="3593" width="51.85546875" style="109" customWidth="1"/>
    <col min="3594" max="3596" width="12.5703125" style="109" customWidth="1"/>
    <col min="3597" max="3597" width="3.5703125" style="109" bestFit="1" customWidth="1"/>
    <col min="3598" max="3598" width="1.85546875" style="109" bestFit="1" customWidth="1"/>
    <col min="3599" max="3600" width="2.7109375" style="109" bestFit="1" customWidth="1"/>
    <col min="3601" max="3601" width="3.5703125" style="109" bestFit="1" customWidth="1"/>
    <col min="3602" max="3602" width="2.7109375" style="109" bestFit="1" customWidth="1"/>
    <col min="3603" max="3603" width="4.42578125" style="109" bestFit="1" customWidth="1"/>
    <col min="3604" max="3608" width="9.140625" style="109"/>
    <col min="3609" max="3620" width="2" style="109" bestFit="1" customWidth="1"/>
    <col min="3621" max="3839" width="9.140625" style="109"/>
    <col min="3840" max="3840" width="3.85546875" style="109" customWidth="1"/>
    <col min="3841" max="3841" width="4.42578125" style="109" customWidth="1"/>
    <col min="3842" max="3842" width="2.5703125" style="109" customWidth="1"/>
    <col min="3843" max="3843" width="3.5703125" style="109" customWidth="1"/>
    <col min="3844" max="3844" width="3" style="109" customWidth="1"/>
    <col min="3845" max="3845" width="4.28515625" style="109" customWidth="1"/>
    <col min="3846" max="3846" width="4.140625" style="109" customWidth="1"/>
    <col min="3847" max="3847" width="5.140625" style="109" customWidth="1"/>
    <col min="3848" max="3848" width="6.85546875" style="109" customWidth="1"/>
    <col min="3849" max="3849" width="51.85546875" style="109" customWidth="1"/>
    <col min="3850" max="3852" width="12.5703125" style="109" customWidth="1"/>
    <col min="3853" max="3853" width="3.5703125" style="109" bestFit="1" customWidth="1"/>
    <col min="3854" max="3854" width="1.85546875" style="109" bestFit="1" customWidth="1"/>
    <col min="3855" max="3856" width="2.7109375" style="109" bestFit="1" customWidth="1"/>
    <col min="3857" max="3857" width="3.5703125" style="109" bestFit="1" customWidth="1"/>
    <col min="3858" max="3858" width="2.7109375" style="109" bestFit="1" customWidth="1"/>
    <col min="3859" max="3859" width="4.42578125" style="109" bestFit="1" customWidth="1"/>
    <col min="3860" max="3864" width="9.140625" style="109"/>
    <col min="3865" max="3876" width="2" style="109" bestFit="1" customWidth="1"/>
    <col min="3877" max="4095" width="9.140625" style="109"/>
    <col min="4096" max="4096" width="3.85546875" style="109" customWidth="1"/>
    <col min="4097" max="4097" width="4.42578125" style="109" customWidth="1"/>
    <col min="4098" max="4098" width="2.5703125" style="109" customWidth="1"/>
    <col min="4099" max="4099" width="3.5703125" style="109" customWidth="1"/>
    <col min="4100" max="4100" width="3" style="109" customWidth="1"/>
    <col min="4101" max="4101" width="4.28515625" style="109" customWidth="1"/>
    <col min="4102" max="4102" width="4.140625" style="109" customWidth="1"/>
    <col min="4103" max="4103" width="5.140625" style="109" customWidth="1"/>
    <col min="4104" max="4104" width="6.85546875" style="109" customWidth="1"/>
    <col min="4105" max="4105" width="51.85546875" style="109" customWidth="1"/>
    <col min="4106" max="4108" width="12.5703125" style="109" customWidth="1"/>
    <col min="4109" max="4109" width="3.5703125" style="109" bestFit="1" customWidth="1"/>
    <col min="4110" max="4110" width="1.85546875" style="109" bestFit="1" customWidth="1"/>
    <col min="4111" max="4112" width="2.7109375" style="109" bestFit="1" customWidth="1"/>
    <col min="4113" max="4113" width="3.5703125" style="109" bestFit="1" customWidth="1"/>
    <col min="4114" max="4114" width="2.7109375" style="109" bestFit="1" customWidth="1"/>
    <col min="4115" max="4115" width="4.42578125" style="109" bestFit="1" customWidth="1"/>
    <col min="4116" max="4120" width="9.140625" style="109"/>
    <col min="4121" max="4132" width="2" style="109" bestFit="1" customWidth="1"/>
    <col min="4133" max="4351" width="9.140625" style="109"/>
    <col min="4352" max="4352" width="3.85546875" style="109" customWidth="1"/>
    <col min="4353" max="4353" width="4.42578125" style="109" customWidth="1"/>
    <col min="4354" max="4354" width="2.5703125" style="109" customWidth="1"/>
    <col min="4355" max="4355" width="3.5703125" style="109" customWidth="1"/>
    <col min="4356" max="4356" width="3" style="109" customWidth="1"/>
    <col min="4357" max="4357" width="4.28515625" style="109" customWidth="1"/>
    <col min="4358" max="4358" width="4.140625" style="109" customWidth="1"/>
    <col min="4359" max="4359" width="5.140625" style="109" customWidth="1"/>
    <col min="4360" max="4360" width="6.85546875" style="109" customWidth="1"/>
    <col min="4361" max="4361" width="51.85546875" style="109" customWidth="1"/>
    <col min="4362" max="4364" width="12.5703125" style="109" customWidth="1"/>
    <col min="4365" max="4365" width="3.5703125" style="109" bestFit="1" customWidth="1"/>
    <col min="4366" max="4366" width="1.85546875" style="109" bestFit="1" customWidth="1"/>
    <col min="4367" max="4368" width="2.7109375" style="109" bestFit="1" customWidth="1"/>
    <col min="4369" max="4369" width="3.5703125" style="109" bestFit="1" customWidth="1"/>
    <col min="4370" max="4370" width="2.7109375" style="109" bestFit="1" customWidth="1"/>
    <col min="4371" max="4371" width="4.42578125" style="109" bestFit="1" customWidth="1"/>
    <col min="4372" max="4376" width="9.140625" style="109"/>
    <col min="4377" max="4388" width="2" style="109" bestFit="1" customWidth="1"/>
    <col min="4389" max="4607" width="9.140625" style="109"/>
    <col min="4608" max="4608" width="3.85546875" style="109" customWidth="1"/>
    <col min="4609" max="4609" width="4.42578125" style="109" customWidth="1"/>
    <col min="4610" max="4610" width="2.5703125" style="109" customWidth="1"/>
    <col min="4611" max="4611" width="3.5703125" style="109" customWidth="1"/>
    <col min="4612" max="4612" width="3" style="109" customWidth="1"/>
    <col min="4613" max="4613" width="4.28515625" style="109" customWidth="1"/>
    <col min="4614" max="4614" width="4.140625" style="109" customWidth="1"/>
    <col min="4615" max="4615" width="5.140625" style="109" customWidth="1"/>
    <col min="4616" max="4616" width="6.85546875" style="109" customWidth="1"/>
    <col min="4617" max="4617" width="51.85546875" style="109" customWidth="1"/>
    <col min="4618" max="4620" width="12.5703125" style="109" customWidth="1"/>
    <col min="4621" max="4621" width="3.5703125" style="109" bestFit="1" customWidth="1"/>
    <col min="4622" max="4622" width="1.85546875" style="109" bestFit="1" customWidth="1"/>
    <col min="4623" max="4624" width="2.7109375" style="109" bestFit="1" customWidth="1"/>
    <col min="4625" max="4625" width="3.5703125" style="109" bestFit="1" customWidth="1"/>
    <col min="4626" max="4626" width="2.7109375" style="109" bestFit="1" customWidth="1"/>
    <col min="4627" max="4627" width="4.42578125" style="109" bestFit="1" customWidth="1"/>
    <col min="4628" max="4632" width="9.140625" style="109"/>
    <col min="4633" max="4644" width="2" style="109" bestFit="1" customWidth="1"/>
    <col min="4645" max="4863" width="9.140625" style="109"/>
    <col min="4864" max="4864" width="3.85546875" style="109" customWidth="1"/>
    <col min="4865" max="4865" width="4.42578125" style="109" customWidth="1"/>
    <col min="4866" max="4866" width="2.5703125" style="109" customWidth="1"/>
    <col min="4867" max="4867" width="3.5703125" style="109" customWidth="1"/>
    <col min="4868" max="4868" width="3" style="109" customWidth="1"/>
    <col min="4869" max="4869" width="4.28515625" style="109" customWidth="1"/>
    <col min="4870" max="4870" width="4.140625" style="109" customWidth="1"/>
    <col min="4871" max="4871" width="5.140625" style="109" customWidth="1"/>
    <col min="4872" max="4872" width="6.85546875" style="109" customWidth="1"/>
    <col min="4873" max="4873" width="51.85546875" style="109" customWidth="1"/>
    <col min="4874" max="4876" width="12.5703125" style="109" customWidth="1"/>
    <col min="4877" max="4877" width="3.5703125" style="109" bestFit="1" customWidth="1"/>
    <col min="4878" max="4878" width="1.85546875" style="109" bestFit="1" customWidth="1"/>
    <col min="4879" max="4880" width="2.7109375" style="109" bestFit="1" customWidth="1"/>
    <col min="4881" max="4881" width="3.5703125" style="109" bestFit="1" customWidth="1"/>
    <col min="4882" max="4882" width="2.7109375" style="109" bestFit="1" customWidth="1"/>
    <col min="4883" max="4883" width="4.42578125" style="109" bestFit="1" customWidth="1"/>
    <col min="4884" max="4888" width="9.140625" style="109"/>
    <col min="4889" max="4900" width="2" style="109" bestFit="1" customWidth="1"/>
    <col min="4901" max="5119" width="9.140625" style="109"/>
    <col min="5120" max="5120" width="3.85546875" style="109" customWidth="1"/>
    <col min="5121" max="5121" width="4.42578125" style="109" customWidth="1"/>
    <col min="5122" max="5122" width="2.5703125" style="109" customWidth="1"/>
    <col min="5123" max="5123" width="3.5703125" style="109" customWidth="1"/>
    <col min="5124" max="5124" width="3" style="109" customWidth="1"/>
    <col min="5125" max="5125" width="4.28515625" style="109" customWidth="1"/>
    <col min="5126" max="5126" width="4.140625" style="109" customWidth="1"/>
    <col min="5127" max="5127" width="5.140625" style="109" customWidth="1"/>
    <col min="5128" max="5128" width="6.85546875" style="109" customWidth="1"/>
    <col min="5129" max="5129" width="51.85546875" style="109" customWidth="1"/>
    <col min="5130" max="5132" width="12.5703125" style="109" customWidth="1"/>
    <col min="5133" max="5133" width="3.5703125" style="109" bestFit="1" customWidth="1"/>
    <col min="5134" max="5134" width="1.85546875" style="109" bestFit="1" customWidth="1"/>
    <col min="5135" max="5136" width="2.7109375" style="109" bestFit="1" customWidth="1"/>
    <col min="5137" max="5137" width="3.5703125" style="109" bestFit="1" customWidth="1"/>
    <col min="5138" max="5138" width="2.7109375" style="109" bestFit="1" customWidth="1"/>
    <col min="5139" max="5139" width="4.42578125" style="109" bestFit="1" customWidth="1"/>
    <col min="5140" max="5144" width="9.140625" style="109"/>
    <col min="5145" max="5156" width="2" style="109" bestFit="1" customWidth="1"/>
    <col min="5157" max="5375" width="9.140625" style="109"/>
    <col min="5376" max="5376" width="3.85546875" style="109" customWidth="1"/>
    <col min="5377" max="5377" width="4.42578125" style="109" customWidth="1"/>
    <col min="5378" max="5378" width="2.5703125" style="109" customWidth="1"/>
    <col min="5379" max="5379" width="3.5703125" style="109" customWidth="1"/>
    <col min="5380" max="5380" width="3" style="109" customWidth="1"/>
    <col min="5381" max="5381" width="4.28515625" style="109" customWidth="1"/>
    <col min="5382" max="5382" width="4.140625" style="109" customWidth="1"/>
    <col min="5383" max="5383" width="5.140625" style="109" customWidth="1"/>
    <col min="5384" max="5384" width="6.85546875" style="109" customWidth="1"/>
    <col min="5385" max="5385" width="51.85546875" style="109" customWidth="1"/>
    <col min="5386" max="5388" width="12.5703125" style="109" customWidth="1"/>
    <col min="5389" max="5389" width="3.5703125" style="109" bestFit="1" customWidth="1"/>
    <col min="5390" max="5390" width="1.85546875" style="109" bestFit="1" customWidth="1"/>
    <col min="5391" max="5392" width="2.7109375" style="109" bestFit="1" customWidth="1"/>
    <col min="5393" max="5393" width="3.5703125" style="109" bestFit="1" customWidth="1"/>
    <col min="5394" max="5394" width="2.7109375" style="109" bestFit="1" customWidth="1"/>
    <col min="5395" max="5395" width="4.42578125" style="109" bestFit="1" customWidth="1"/>
    <col min="5396" max="5400" width="9.140625" style="109"/>
    <col min="5401" max="5412" width="2" style="109" bestFit="1" customWidth="1"/>
    <col min="5413" max="5631" width="9.140625" style="109"/>
    <col min="5632" max="5632" width="3.85546875" style="109" customWidth="1"/>
    <col min="5633" max="5633" width="4.42578125" style="109" customWidth="1"/>
    <col min="5634" max="5634" width="2.5703125" style="109" customWidth="1"/>
    <col min="5635" max="5635" width="3.5703125" style="109" customWidth="1"/>
    <col min="5636" max="5636" width="3" style="109" customWidth="1"/>
    <col min="5637" max="5637" width="4.28515625" style="109" customWidth="1"/>
    <col min="5638" max="5638" width="4.140625" style="109" customWidth="1"/>
    <col min="5639" max="5639" width="5.140625" style="109" customWidth="1"/>
    <col min="5640" max="5640" width="6.85546875" style="109" customWidth="1"/>
    <col min="5641" max="5641" width="51.85546875" style="109" customWidth="1"/>
    <col min="5642" max="5644" width="12.5703125" style="109" customWidth="1"/>
    <col min="5645" max="5645" width="3.5703125" style="109" bestFit="1" customWidth="1"/>
    <col min="5646" max="5646" width="1.85546875" style="109" bestFit="1" customWidth="1"/>
    <col min="5647" max="5648" width="2.7109375" style="109" bestFit="1" customWidth="1"/>
    <col min="5649" max="5649" width="3.5703125" style="109" bestFit="1" customWidth="1"/>
    <col min="5650" max="5650" width="2.7109375" style="109" bestFit="1" customWidth="1"/>
    <col min="5651" max="5651" width="4.42578125" style="109" bestFit="1" customWidth="1"/>
    <col min="5652" max="5656" width="9.140625" style="109"/>
    <col min="5657" max="5668" width="2" style="109" bestFit="1" customWidth="1"/>
    <col min="5669" max="5887" width="9.140625" style="109"/>
    <col min="5888" max="5888" width="3.85546875" style="109" customWidth="1"/>
    <col min="5889" max="5889" width="4.42578125" style="109" customWidth="1"/>
    <col min="5890" max="5890" width="2.5703125" style="109" customWidth="1"/>
    <col min="5891" max="5891" width="3.5703125" style="109" customWidth="1"/>
    <col min="5892" max="5892" width="3" style="109" customWidth="1"/>
    <col min="5893" max="5893" width="4.28515625" style="109" customWidth="1"/>
    <col min="5894" max="5894" width="4.140625" style="109" customWidth="1"/>
    <col min="5895" max="5895" width="5.140625" style="109" customWidth="1"/>
    <col min="5896" max="5896" width="6.85546875" style="109" customWidth="1"/>
    <col min="5897" max="5897" width="51.85546875" style="109" customWidth="1"/>
    <col min="5898" max="5900" width="12.5703125" style="109" customWidth="1"/>
    <col min="5901" max="5901" width="3.5703125" style="109" bestFit="1" customWidth="1"/>
    <col min="5902" max="5902" width="1.85546875" style="109" bestFit="1" customWidth="1"/>
    <col min="5903" max="5904" width="2.7109375" style="109" bestFit="1" customWidth="1"/>
    <col min="5905" max="5905" width="3.5703125" style="109" bestFit="1" customWidth="1"/>
    <col min="5906" max="5906" width="2.7109375" style="109" bestFit="1" customWidth="1"/>
    <col min="5907" max="5907" width="4.42578125" style="109" bestFit="1" customWidth="1"/>
    <col min="5908" max="5912" width="9.140625" style="109"/>
    <col min="5913" max="5924" width="2" style="109" bestFit="1" customWidth="1"/>
    <col min="5925" max="6143" width="9.140625" style="109"/>
    <col min="6144" max="6144" width="3.85546875" style="109" customWidth="1"/>
    <col min="6145" max="6145" width="4.42578125" style="109" customWidth="1"/>
    <col min="6146" max="6146" width="2.5703125" style="109" customWidth="1"/>
    <col min="6147" max="6147" width="3.5703125" style="109" customWidth="1"/>
    <col min="6148" max="6148" width="3" style="109" customWidth="1"/>
    <col min="6149" max="6149" width="4.28515625" style="109" customWidth="1"/>
    <col min="6150" max="6150" width="4.140625" style="109" customWidth="1"/>
    <col min="6151" max="6151" width="5.140625" style="109" customWidth="1"/>
    <col min="6152" max="6152" width="6.85546875" style="109" customWidth="1"/>
    <col min="6153" max="6153" width="51.85546875" style="109" customWidth="1"/>
    <col min="6154" max="6156" width="12.5703125" style="109" customWidth="1"/>
    <col min="6157" max="6157" width="3.5703125" style="109" bestFit="1" customWidth="1"/>
    <col min="6158" max="6158" width="1.85546875" style="109" bestFit="1" customWidth="1"/>
    <col min="6159" max="6160" width="2.7109375" style="109" bestFit="1" customWidth="1"/>
    <col min="6161" max="6161" width="3.5703125" style="109" bestFit="1" customWidth="1"/>
    <col min="6162" max="6162" width="2.7109375" style="109" bestFit="1" customWidth="1"/>
    <col min="6163" max="6163" width="4.42578125" style="109" bestFit="1" customWidth="1"/>
    <col min="6164" max="6168" width="9.140625" style="109"/>
    <col min="6169" max="6180" width="2" style="109" bestFit="1" customWidth="1"/>
    <col min="6181" max="6399" width="9.140625" style="109"/>
    <col min="6400" max="6400" width="3.85546875" style="109" customWidth="1"/>
    <col min="6401" max="6401" width="4.42578125" style="109" customWidth="1"/>
    <col min="6402" max="6402" width="2.5703125" style="109" customWidth="1"/>
    <col min="6403" max="6403" width="3.5703125" style="109" customWidth="1"/>
    <col min="6404" max="6404" width="3" style="109" customWidth="1"/>
    <col min="6405" max="6405" width="4.28515625" style="109" customWidth="1"/>
    <col min="6406" max="6406" width="4.140625" style="109" customWidth="1"/>
    <col min="6407" max="6407" width="5.140625" style="109" customWidth="1"/>
    <col min="6408" max="6408" width="6.85546875" style="109" customWidth="1"/>
    <col min="6409" max="6409" width="51.85546875" style="109" customWidth="1"/>
    <col min="6410" max="6412" width="12.5703125" style="109" customWidth="1"/>
    <col min="6413" max="6413" width="3.5703125" style="109" bestFit="1" customWidth="1"/>
    <col min="6414" max="6414" width="1.85546875" style="109" bestFit="1" customWidth="1"/>
    <col min="6415" max="6416" width="2.7109375" style="109" bestFit="1" customWidth="1"/>
    <col min="6417" max="6417" width="3.5703125" style="109" bestFit="1" customWidth="1"/>
    <col min="6418" max="6418" width="2.7109375" style="109" bestFit="1" customWidth="1"/>
    <col min="6419" max="6419" width="4.42578125" style="109" bestFit="1" customWidth="1"/>
    <col min="6420" max="6424" width="9.140625" style="109"/>
    <col min="6425" max="6436" width="2" style="109" bestFit="1" customWidth="1"/>
    <col min="6437" max="6655" width="9.140625" style="109"/>
    <col min="6656" max="6656" width="3.85546875" style="109" customWidth="1"/>
    <col min="6657" max="6657" width="4.42578125" style="109" customWidth="1"/>
    <col min="6658" max="6658" width="2.5703125" style="109" customWidth="1"/>
    <col min="6659" max="6659" width="3.5703125" style="109" customWidth="1"/>
    <col min="6660" max="6660" width="3" style="109" customWidth="1"/>
    <col min="6661" max="6661" width="4.28515625" style="109" customWidth="1"/>
    <col min="6662" max="6662" width="4.140625" style="109" customWidth="1"/>
    <col min="6663" max="6663" width="5.140625" style="109" customWidth="1"/>
    <col min="6664" max="6664" width="6.85546875" style="109" customWidth="1"/>
    <col min="6665" max="6665" width="51.85546875" style="109" customWidth="1"/>
    <col min="6666" max="6668" width="12.5703125" style="109" customWidth="1"/>
    <col min="6669" max="6669" width="3.5703125" style="109" bestFit="1" customWidth="1"/>
    <col min="6670" max="6670" width="1.85546875" style="109" bestFit="1" customWidth="1"/>
    <col min="6671" max="6672" width="2.7109375" style="109" bestFit="1" customWidth="1"/>
    <col min="6673" max="6673" width="3.5703125" style="109" bestFit="1" customWidth="1"/>
    <col min="6674" max="6674" width="2.7109375" style="109" bestFit="1" customWidth="1"/>
    <col min="6675" max="6675" width="4.42578125" style="109" bestFit="1" customWidth="1"/>
    <col min="6676" max="6680" width="9.140625" style="109"/>
    <col min="6681" max="6692" width="2" style="109" bestFit="1" customWidth="1"/>
    <col min="6693" max="6911" width="9.140625" style="109"/>
    <col min="6912" max="6912" width="3.85546875" style="109" customWidth="1"/>
    <col min="6913" max="6913" width="4.42578125" style="109" customWidth="1"/>
    <col min="6914" max="6914" width="2.5703125" style="109" customWidth="1"/>
    <col min="6915" max="6915" width="3.5703125" style="109" customWidth="1"/>
    <col min="6916" max="6916" width="3" style="109" customWidth="1"/>
    <col min="6917" max="6917" width="4.28515625" style="109" customWidth="1"/>
    <col min="6918" max="6918" width="4.140625" style="109" customWidth="1"/>
    <col min="6919" max="6919" width="5.140625" style="109" customWidth="1"/>
    <col min="6920" max="6920" width="6.85546875" style="109" customWidth="1"/>
    <col min="6921" max="6921" width="51.85546875" style="109" customWidth="1"/>
    <col min="6922" max="6924" width="12.5703125" style="109" customWidth="1"/>
    <col min="6925" max="6925" width="3.5703125" style="109" bestFit="1" customWidth="1"/>
    <col min="6926" max="6926" width="1.85546875" style="109" bestFit="1" customWidth="1"/>
    <col min="6927" max="6928" width="2.7109375" style="109" bestFit="1" customWidth="1"/>
    <col min="6929" max="6929" width="3.5703125" style="109" bestFit="1" customWidth="1"/>
    <col min="6930" max="6930" width="2.7109375" style="109" bestFit="1" customWidth="1"/>
    <col min="6931" max="6931" width="4.42578125" style="109" bestFit="1" customWidth="1"/>
    <col min="6932" max="6936" width="9.140625" style="109"/>
    <col min="6937" max="6948" width="2" style="109" bestFit="1" customWidth="1"/>
    <col min="6949" max="7167" width="9.140625" style="109"/>
    <col min="7168" max="7168" width="3.85546875" style="109" customWidth="1"/>
    <col min="7169" max="7169" width="4.42578125" style="109" customWidth="1"/>
    <col min="7170" max="7170" width="2.5703125" style="109" customWidth="1"/>
    <col min="7171" max="7171" width="3.5703125" style="109" customWidth="1"/>
    <col min="7172" max="7172" width="3" style="109" customWidth="1"/>
    <col min="7173" max="7173" width="4.28515625" style="109" customWidth="1"/>
    <col min="7174" max="7174" width="4.140625" style="109" customWidth="1"/>
    <col min="7175" max="7175" width="5.140625" style="109" customWidth="1"/>
    <col min="7176" max="7176" width="6.85546875" style="109" customWidth="1"/>
    <col min="7177" max="7177" width="51.85546875" style="109" customWidth="1"/>
    <col min="7178" max="7180" width="12.5703125" style="109" customWidth="1"/>
    <col min="7181" max="7181" width="3.5703125" style="109" bestFit="1" customWidth="1"/>
    <col min="7182" max="7182" width="1.85546875" style="109" bestFit="1" customWidth="1"/>
    <col min="7183" max="7184" width="2.7109375" style="109" bestFit="1" customWidth="1"/>
    <col min="7185" max="7185" width="3.5703125" style="109" bestFit="1" customWidth="1"/>
    <col min="7186" max="7186" width="2.7109375" style="109" bestFit="1" customWidth="1"/>
    <col min="7187" max="7187" width="4.42578125" style="109" bestFit="1" customWidth="1"/>
    <col min="7188" max="7192" width="9.140625" style="109"/>
    <col min="7193" max="7204" width="2" style="109" bestFit="1" customWidth="1"/>
    <col min="7205" max="7423" width="9.140625" style="109"/>
    <col min="7424" max="7424" width="3.85546875" style="109" customWidth="1"/>
    <col min="7425" max="7425" width="4.42578125" style="109" customWidth="1"/>
    <col min="7426" max="7426" width="2.5703125" style="109" customWidth="1"/>
    <col min="7427" max="7427" width="3.5703125" style="109" customWidth="1"/>
    <col min="7428" max="7428" width="3" style="109" customWidth="1"/>
    <col min="7429" max="7429" width="4.28515625" style="109" customWidth="1"/>
    <col min="7430" max="7430" width="4.140625" style="109" customWidth="1"/>
    <col min="7431" max="7431" width="5.140625" style="109" customWidth="1"/>
    <col min="7432" max="7432" width="6.85546875" style="109" customWidth="1"/>
    <col min="7433" max="7433" width="51.85546875" style="109" customWidth="1"/>
    <col min="7434" max="7436" width="12.5703125" style="109" customWidth="1"/>
    <col min="7437" max="7437" width="3.5703125" style="109" bestFit="1" customWidth="1"/>
    <col min="7438" max="7438" width="1.85546875" style="109" bestFit="1" customWidth="1"/>
    <col min="7439" max="7440" width="2.7109375" style="109" bestFit="1" customWidth="1"/>
    <col min="7441" max="7441" width="3.5703125" style="109" bestFit="1" customWidth="1"/>
    <col min="7442" max="7442" width="2.7109375" style="109" bestFit="1" customWidth="1"/>
    <col min="7443" max="7443" width="4.42578125" style="109" bestFit="1" customWidth="1"/>
    <col min="7444" max="7448" width="9.140625" style="109"/>
    <col min="7449" max="7460" width="2" style="109" bestFit="1" customWidth="1"/>
    <col min="7461" max="7679" width="9.140625" style="109"/>
    <col min="7680" max="7680" width="3.85546875" style="109" customWidth="1"/>
    <col min="7681" max="7681" width="4.42578125" style="109" customWidth="1"/>
    <col min="7682" max="7682" width="2.5703125" style="109" customWidth="1"/>
    <col min="7683" max="7683" width="3.5703125" style="109" customWidth="1"/>
    <col min="7684" max="7684" width="3" style="109" customWidth="1"/>
    <col min="7685" max="7685" width="4.28515625" style="109" customWidth="1"/>
    <col min="7686" max="7686" width="4.140625" style="109" customWidth="1"/>
    <col min="7687" max="7687" width="5.140625" style="109" customWidth="1"/>
    <col min="7688" max="7688" width="6.85546875" style="109" customWidth="1"/>
    <col min="7689" max="7689" width="51.85546875" style="109" customWidth="1"/>
    <col min="7690" max="7692" width="12.5703125" style="109" customWidth="1"/>
    <col min="7693" max="7693" width="3.5703125" style="109" bestFit="1" customWidth="1"/>
    <col min="7694" max="7694" width="1.85546875" style="109" bestFit="1" customWidth="1"/>
    <col min="7695" max="7696" width="2.7109375" style="109" bestFit="1" customWidth="1"/>
    <col min="7697" max="7697" width="3.5703125" style="109" bestFit="1" customWidth="1"/>
    <col min="7698" max="7698" width="2.7109375" style="109" bestFit="1" customWidth="1"/>
    <col min="7699" max="7699" width="4.42578125" style="109" bestFit="1" customWidth="1"/>
    <col min="7700" max="7704" width="9.140625" style="109"/>
    <col min="7705" max="7716" width="2" style="109" bestFit="1" customWidth="1"/>
    <col min="7717" max="7935" width="9.140625" style="109"/>
    <col min="7936" max="7936" width="3.85546875" style="109" customWidth="1"/>
    <col min="7937" max="7937" width="4.42578125" style="109" customWidth="1"/>
    <col min="7938" max="7938" width="2.5703125" style="109" customWidth="1"/>
    <col min="7939" max="7939" width="3.5703125" style="109" customWidth="1"/>
    <col min="7940" max="7940" width="3" style="109" customWidth="1"/>
    <col min="7941" max="7941" width="4.28515625" style="109" customWidth="1"/>
    <col min="7942" max="7942" width="4.140625" style="109" customWidth="1"/>
    <col min="7943" max="7943" width="5.140625" style="109" customWidth="1"/>
    <col min="7944" max="7944" width="6.85546875" style="109" customWidth="1"/>
    <col min="7945" max="7945" width="51.85546875" style="109" customWidth="1"/>
    <col min="7946" max="7948" width="12.5703125" style="109" customWidth="1"/>
    <col min="7949" max="7949" width="3.5703125" style="109" bestFit="1" customWidth="1"/>
    <col min="7950" max="7950" width="1.85546875" style="109" bestFit="1" customWidth="1"/>
    <col min="7951" max="7952" width="2.7109375" style="109" bestFit="1" customWidth="1"/>
    <col min="7953" max="7953" width="3.5703125" style="109" bestFit="1" customWidth="1"/>
    <col min="7954" max="7954" width="2.7109375" style="109" bestFit="1" customWidth="1"/>
    <col min="7955" max="7955" width="4.42578125" style="109" bestFit="1" customWidth="1"/>
    <col min="7956" max="7960" width="9.140625" style="109"/>
    <col min="7961" max="7972" width="2" style="109" bestFit="1" customWidth="1"/>
    <col min="7973" max="8191" width="9.140625" style="109"/>
    <col min="8192" max="8192" width="3.85546875" style="109" customWidth="1"/>
    <col min="8193" max="8193" width="4.42578125" style="109" customWidth="1"/>
    <col min="8194" max="8194" width="2.5703125" style="109" customWidth="1"/>
    <col min="8195" max="8195" width="3.5703125" style="109" customWidth="1"/>
    <col min="8196" max="8196" width="3" style="109" customWidth="1"/>
    <col min="8197" max="8197" width="4.28515625" style="109" customWidth="1"/>
    <col min="8198" max="8198" width="4.140625" style="109" customWidth="1"/>
    <col min="8199" max="8199" width="5.140625" style="109" customWidth="1"/>
    <col min="8200" max="8200" width="6.85546875" style="109" customWidth="1"/>
    <col min="8201" max="8201" width="51.85546875" style="109" customWidth="1"/>
    <col min="8202" max="8204" width="12.5703125" style="109" customWidth="1"/>
    <col min="8205" max="8205" width="3.5703125" style="109" bestFit="1" customWidth="1"/>
    <col min="8206" max="8206" width="1.85546875" style="109" bestFit="1" customWidth="1"/>
    <col min="8207" max="8208" width="2.7109375" style="109" bestFit="1" customWidth="1"/>
    <col min="8209" max="8209" width="3.5703125" style="109" bestFit="1" customWidth="1"/>
    <col min="8210" max="8210" width="2.7109375" style="109" bestFit="1" customWidth="1"/>
    <col min="8211" max="8211" width="4.42578125" style="109" bestFit="1" customWidth="1"/>
    <col min="8212" max="8216" width="9.140625" style="109"/>
    <col min="8217" max="8228" width="2" style="109" bestFit="1" customWidth="1"/>
    <col min="8229" max="8447" width="9.140625" style="109"/>
    <col min="8448" max="8448" width="3.85546875" style="109" customWidth="1"/>
    <col min="8449" max="8449" width="4.42578125" style="109" customWidth="1"/>
    <col min="8450" max="8450" width="2.5703125" style="109" customWidth="1"/>
    <col min="8451" max="8451" width="3.5703125" style="109" customWidth="1"/>
    <col min="8452" max="8452" width="3" style="109" customWidth="1"/>
    <col min="8453" max="8453" width="4.28515625" style="109" customWidth="1"/>
    <col min="8454" max="8454" width="4.140625" style="109" customWidth="1"/>
    <col min="8455" max="8455" width="5.140625" style="109" customWidth="1"/>
    <col min="8456" max="8456" width="6.85546875" style="109" customWidth="1"/>
    <col min="8457" max="8457" width="51.85546875" style="109" customWidth="1"/>
    <col min="8458" max="8460" width="12.5703125" style="109" customWidth="1"/>
    <col min="8461" max="8461" width="3.5703125" style="109" bestFit="1" customWidth="1"/>
    <col min="8462" max="8462" width="1.85546875" style="109" bestFit="1" customWidth="1"/>
    <col min="8463" max="8464" width="2.7109375" style="109" bestFit="1" customWidth="1"/>
    <col min="8465" max="8465" width="3.5703125" style="109" bestFit="1" customWidth="1"/>
    <col min="8466" max="8466" width="2.7109375" style="109" bestFit="1" customWidth="1"/>
    <col min="8467" max="8467" width="4.42578125" style="109" bestFit="1" customWidth="1"/>
    <col min="8468" max="8472" width="9.140625" style="109"/>
    <col min="8473" max="8484" width="2" style="109" bestFit="1" customWidth="1"/>
    <col min="8485" max="8703" width="9.140625" style="109"/>
    <col min="8704" max="8704" width="3.85546875" style="109" customWidth="1"/>
    <col min="8705" max="8705" width="4.42578125" style="109" customWidth="1"/>
    <col min="8706" max="8706" width="2.5703125" style="109" customWidth="1"/>
    <col min="8707" max="8707" width="3.5703125" style="109" customWidth="1"/>
    <col min="8708" max="8708" width="3" style="109" customWidth="1"/>
    <col min="8709" max="8709" width="4.28515625" style="109" customWidth="1"/>
    <col min="8710" max="8710" width="4.140625" style="109" customWidth="1"/>
    <col min="8711" max="8711" width="5.140625" style="109" customWidth="1"/>
    <col min="8712" max="8712" width="6.85546875" style="109" customWidth="1"/>
    <col min="8713" max="8713" width="51.85546875" style="109" customWidth="1"/>
    <col min="8714" max="8716" width="12.5703125" style="109" customWidth="1"/>
    <col min="8717" max="8717" width="3.5703125" style="109" bestFit="1" customWidth="1"/>
    <col min="8718" max="8718" width="1.85546875" style="109" bestFit="1" customWidth="1"/>
    <col min="8719" max="8720" width="2.7109375" style="109" bestFit="1" customWidth="1"/>
    <col min="8721" max="8721" width="3.5703125" style="109" bestFit="1" customWidth="1"/>
    <col min="8722" max="8722" width="2.7109375" style="109" bestFit="1" customWidth="1"/>
    <col min="8723" max="8723" width="4.42578125" style="109" bestFit="1" customWidth="1"/>
    <col min="8724" max="8728" width="9.140625" style="109"/>
    <col min="8729" max="8740" width="2" style="109" bestFit="1" customWidth="1"/>
    <col min="8741" max="8959" width="9.140625" style="109"/>
    <col min="8960" max="8960" width="3.85546875" style="109" customWidth="1"/>
    <col min="8961" max="8961" width="4.42578125" style="109" customWidth="1"/>
    <col min="8962" max="8962" width="2.5703125" style="109" customWidth="1"/>
    <col min="8963" max="8963" width="3.5703125" style="109" customWidth="1"/>
    <col min="8964" max="8964" width="3" style="109" customWidth="1"/>
    <col min="8965" max="8965" width="4.28515625" style="109" customWidth="1"/>
    <col min="8966" max="8966" width="4.140625" style="109" customWidth="1"/>
    <col min="8967" max="8967" width="5.140625" style="109" customWidth="1"/>
    <col min="8968" max="8968" width="6.85546875" style="109" customWidth="1"/>
    <col min="8969" max="8969" width="51.85546875" style="109" customWidth="1"/>
    <col min="8970" max="8972" width="12.5703125" style="109" customWidth="1"/>
    <col min="8973" max="8973" width="3.5703125" style="109" bestFit="1" customWidth="1"/>
    <col min="8974" max="8974" width="1.85546875" style="109" bestFit="1" customWidth="1"/>
    <col min="8975" max="8976" width="2.7109375" style="109" bestFit="1" customWidth="1"/>
    <col min="8977" max="8977" width="3.5703125" style="109" bestFit="1" customWidth="1"/>
    <col min="8978" max="8978" width="2.7109375" style="109" bestFit="1" customWidth="1"/>
    <col min="8979" max="8979" width="4.42578125" style="109" bestFit="1" customWidth="1"/>
    <col min="8980" max="8984" width="9.140625" style="109"/>
    <col min="8985" max="8996" width="2" style="109" bestFit="1" customWidth="1"/>
    <col min="8997" max="9215" width="9.140625" style="109"/>
    <col min="9216" max="9216" width="3.85546875" style="109" customWidth="1"/>
    <col min="9217" max="9217" width="4.42578125" style="109" customWidth="1"/>
    <col min="9218" max="9218" width="2.5703125" style="109" customWidth="1"/>
    <col min="9219" max="9219" width="3.5703125" style="109" customWidth="1"/>
    <col min="9220" max="9220" width="3" style="109" customWidth="1"/>
    <col min="9221" max="9221" width="4.28515625" style="109" customWidth="1"/>
    <col min="9222" max="9222" width="4.140625" style="109" customWidth="1"/>
    <col min="9223" max="9223" width="5.140625" style="109" customWidth="1"/>
    <col min="9224" max="9224" width="6.85546875" style="109" customWidth="1"/>
    <col min="9225" max="9225" width="51.85546875" style="109" customWidth="1"/>
    <col min="9226" max="9228" width="12.5703125" style="109" customWidth="1"/>
    <col min="9229" max="9229" width="3.5703125" style="109" bestFit="1" customWidth="1"/>
    <col min="9230" max="9230" width="1.85546875" style="109" bestFit="1" customWidth="1"/>
    <col min="9231" max="9232" width="2.7109375" style="109" bestFit="1" customWidth="1"/>
    <col min="9233" max="9233" width="3.5703125" style="109" bestFit="1" customWidth="1"/>
    <col min="9234" max="9234" width="2.7109375" style="109" bestFit="1" customWidth="1"/>
    <col min="9235" max="9235" width="4.42578125" style="109" bestFit="1" customWidth="1"/>
    <col min="9236" max="9240" width="9.140625" style="109"/>
    <col min="9241" max="9252" width="2" style="109" bestFit="1" customWidth="1"/>
    <col min="9253" max="9471" width="9.140625" style="109"/>
    <col min="9472" max="9472" width="3.85546875" style="109" customWidth="1"/>
    <col min="9473" max="9473" width="4.42578125" style="109" customWidth="1"/>
    <col min="9474" max="9474" width="2.5703125" style="109" customWidth="1"/>
    <col min="9475" max="9475" width="3.5703125" style="109" customWidth="1"/>
    <col min="9476" max="9476" width="3" style="109" customWidth="1"/>
    <col min="9477" max="9477" width="4.28515625" style="109" customWidth="1"/>
    <col min="9478" max="9478" width="4.140625" style="109" customWidth="1"/>
    <col min="9479" max="9479" width="5.140625" style="109" customWidth="1"/>
    <col min="9480" max="9480" width="6.85546875" style="109" customWidth="1"/>
    <col min="9481" max="9481" width="51.85546875" style="109" customWidth="1"/>
    <col min="9482" max="9484" width="12.5703125" style="109" customWidth="1"/>
    <col min="9485" max="9485" width="3.5703125" style="109" bestFit="1" customWidth="1"/>
    <col min="9486" max="9486" width="1.85546875" style="109" bestFit="1" customWidth="1"/>
    <col min="9487" max="9488" width="2.7109375" style="109" bestFit="1" customWidth="1"/>
    <col min="9489" max="9489" width="3.5703125" style="109" bestFit="1" customWidth="1"/>
    <col min="9490" max="9490" width="2.7109375" style="109" bestFit="1" customWidth="1"/>
    <col min="9491" max="9491" width="4.42578125" style="109" bestFit="1" customWidth="1"/>
    <col min="9492" max="9496" width="9.140625" style="109"/>
    <col min="9497" max="9508" width="2" style="109" bestFit="1" customWidth="1"/>
    <col min="9509" max="9727" width="9.140625" style="109"/>
    <col min="9728" max="9728" width="3.85546875" style="109" customWidth="1"/>
    <col min="9729" max="9729" width="4.42578125" style="109" customWidth="1"/>
    <col min="9730" max="9730" width="2.5703125" style="109" customWidth="1"/>
    <col min="9731" max="9731" width="3.5703125" style="109" customWidth="1"/>
    <col min="9732" max="9732" width="3" style="109" customWidth="1"/>
    <col min="9733" max="9733" width="4.28515625" style="109" customWidth="1"/>
    <col min="9734" max="9734" width="4.140625" style="109" customWidth="1"/>
    <col min="9735" max="9735" width="5.140625" style="109" customWidth="1"/>
    <col min="9736" max="9736" width="6.85546875" style="109" customWidth="1"/>
    <col min="9737" max="9737" width="51.85546875" style="109" customWidth="1"/>
    <col min="9738" max="9740" width="12.5703125" style="109" customWidth="1"/>
    <col min="9741" max="9741" width="3.5703125" style="109" bestFit="1" customWidth="1"/>
    <col min="9742" max="9742" width="1.85546875" style="109" bestFit="1" customWidth="1"/>
    <col min="9743" max="9744" width="2.7109375" style="109" bestFit="1" customWidth="1"/>
    <col min="9745" max="9745" width="3.5703125" style="109" bestFit="1" customWidth="1"/>
    <col min="9746" max="9746" width="2.7109375" style="109" bestFit="1" customWidth="1"/>
    <col min="9747" max="9747" width="4.42578125" style="109" bestFit="1" customWidth="1"/>
    <col min="9748" max="9752" width="9.140625" style="109"/>
    <col min="9753" max="9764" width="2" style="109" bestFit="1" customWidth="1"/>
    <col min="9765" max="9983" width="9.140625" style="109"/>
    <col min="9984" max="9984" width="3.85546875" style="109" customWidth="1"/>
    <col min="9985" max="9985" width="4.42578125" style="109" customWidth="1"/>
    <col min="9986" max="9986" width="2.5703125" style="109" customWidth="1"/>
    <col min="9987" max="9987" width="3.5703125" style="109" customWidth="1"/>
    <col min="9988" max="9988" width="3" style="109" customWidth="1"/>
    <col min="9989" max="9989" width="4.28515625" style="109" customWidth="1"/>
    <col min="9990" max="9990" width="4.140625" style="109" customWidth="1"/>
    <col min="9991" max="9991" width="5.140625" style="109" customWidth="1"/>
    <col min="9992" max="9992" width="6.85546875" style="109" customWidth="1"/>
    <col min="9993" max="9993" width="51.85546875" style="109" customWidth="1"/>
    <col min="9994" max="9996" width="12.5703125" style="109" customWidth="1"/>
    <col min="9997" max="9997" width="3.5703125" style="109" bestFit="1" customWidth="1"/>
    <col min="9998" max="9998" width="1.85546875" style="109" bestFit="1" customWidth="1"/>
    <col min="9999" max="10000" width="2.7109375" style="109" bestFit="1" customWidth="1"/>
    <col min="10001" max="10001" width="3.5703125" style="109" bestFit="1" customWidth="1"/>
    <col min="10002" max="10002" width="2.7109375" style="109" bestFit="1" customWidth="1"/>
    <col min="10003" max="10003" width="4.42578125" style="109" bestFit="1" customWidth="1"/>
    <col min="10004" max="10008" width="9.140625" style="109"/>
    <col min="10009" max="10020" width="2" style="109" bestFit="1" customWidth="1"/>
    <col min="10021" max="10239" width="9.140625" style="109"/>
    <col min="10240" max="10240" width="3.85546875" style="109" customWidth="1"/>
    <col min="10241" max="10241" width="4.42578125" style="109" customWidth="1"/>
    <col min="10242" max="10242" width="2.5703125" style="109" customWidth="1"/>
    <col min="10243" max="10243" width="3.5703125" style="109" customWidth="1"/>
    <col min="10244" max="10244" width="3" style="109" customWidth="1"/>
    <col min="10245" max="10245" width="4.28515625" style="109" customWidth="1"/>
    <col min="10246" max="10246" width="4.140625" style="109" customWidth="1"/>
    <col min="10247" max="10247" width="5.140625" style="109" customWidth="1"/>
    <col min="10248" max="10248" width="6.85546875" style="109" customWidth="1"/>
    <col min="10249" max="10249" width="51.85546875" style="109" customWidth="1"/>
    <col min="10250" max="10252" width="12.5703125" style="109" customWidth="1"/>
    <col min="10253" max="10253" width="3.5703125" style="109" bestFit="1" customWidth="1"/>
    <col min="10254" max="10254" width="1.85546875" style="109" bestFit="1" customWidth="1"/>
    <col min="10255" max="10256" width="2.7109375" style="109" bestFit="1" customWidth="1"/>
    <col min="10257" max="10257" width="3.5703125" style="109" bestFit="1" customWidth="1"/>
    <col min="10258" max="10258" width="2.7109375" style="109" bestFit="1" customWidth="1"/>
    <col min="10259" max="10259" width="4.42578125" style="109" bestFit="1" customWidth="1"/>
    <col min="10260" max="10264" width="9.140625" style="109"/>
    <col min="10265" max="10276" width="2" style="109" bestFit="1" customWidth="1"/>
    <col min="10277" max="10495" width="9.140625" style="109"/>
    <col min="10496" max="10496" width="3.85546875" style="109" customWidth="1"/>
    <col min="10497" max="10497" width="4.42578125" style="109" customWidth="1"/>
    <col min="10498" max="10498" width="2.5703125" style="109" customWidth="1"/>
    <col min="10499" max="10499" width="3.5703125" style="109" customWidth="1"/>
    <col min="10500" max="10500" width="3" style="109" customWidth="1"/>
    <col min="10501" max="10501" width="4.28515625" style="109" customWidth="1"/>
    <col min="10502" max="10502" width="4.140625" style="109" customWidth="1"/>
    <col min="10503" max="10503" width="5.140625" style="109" customWidth="1"/>
    <col min="10504" max="10504" width="6.85546875" style="109" customWidth="1"/>
    <col min="10505" max="10505" width="51.85546875" style="109" customWidth="1"/>
    <col min="10506" max="10508" width="12.5703125" style="109" customWidth="1"/>
    <col min="10509" max="10509" width="3.5703125" style="109" bestFit="1" customWidth="1"/>
    <col min="10510" max="10510" width="1.85546875" style="109" bestFit="1" customWidth="1"/>
    <col min="10511" max="10512" width="2.7109375" style="109" bestFit="1" customWidth="1"/>
    <col min="10513" max="10513" width="3.5703125" style="109" bestFit="1" customWidth="1"/>
    <col min="10514" max="10514" width="2.7109375" style="109" bestFit="1" customWidth="1"/>
    <col min="10515" max="10515" width="4.42578125" style="109" bestFit="1" customWidth="1"/>
    <col min="10516" max="10520" width="9.140625" style="109"/>
    <col min="10521" max="10532" width="2" style="109" bestFit="1" customWidth="1"/>
    <col min="10533" max="10751" width="9.140625" style="109"/>
    <col min="10752" max="10752" width="3.85546875" style="109" customWidth="1"/>
    <col min="10753" max="10753" width="4.42578125" style="109" customWidth="1"/>
    <col min="10754" max="10754" width="2.5703125" style="109" customWidth="1"/>
    <col min="10755" max="10755" width="3.5703125" style="109" customWidth="1"/>
    <col min="10756" max="10756" width="3" style="109" customWidth="1"/>
    <col min="10757" max="10757" width="4.28515625" style="109" customWidth="1"/>
    <col min="10758" max="10758" width="4.140625" style="109" customWidth="1"/>
    <col min="10759" max="10759" width="5.140625" style="109" customWidth="1"/>
    <col min="10760" max="10760" width="6.85546875" style="109" customWidth="1"/>
    <col min="10761" max="10761" width="51.85546875" style="109" customWidth="1"/>
    <col min="10762" max="10764" width="12.5703125" style="109" customWidth="1"/>
    <col min="10765" max="10765" width="3.5703125" style="109" bestFit="1" customWidth="1"/>
    <col min="10766" max="10766" width="1.85546875" style="109" bestFit="1" customWidth="1"/>
    <col min="10767" max="10768" width="2.7109375" style="109" bestFit="1" customWidth="1"/>
    <col min="10769" max="10769" width="3.5703125" style="109" bestFit="1" customWidth="1"/>
    <col min="10770" max="10770" width="2.7109375" style="109" bestFit="1" customWidth="1"/>
    <col min="10771" max="10771" width="4.42578125" style="109" bestFit="1" customWidth="1"/>
    <col min="10772" max="10776" width="9.140625" style="109"/>
    <col min="10777" max="10788" width="2" style="109" bestFit="1" customWidth="1"/>
    <col min="10789" max="11007" width="9.140625" style="109"/>
    <col min="11008" max="11008" width="3.85546875" style="109" customWidth="1"/>
    <col min="11009" max="11009" width="4.42578125" style="109" customWidth="1"/>
    <col min="11010" max="11010" width="2.5703125" style="109" customWidth="1"/>
    <col min="11011" max="11011" width="3.5703125" style="109" customWidth="1"/>
    <col min="11012" max="11012" width="3" style="109" customWidth="1"/>
    <col min="11013" max="11013" width="4.28515625" style="109" customWidth="1"/>
    <col min="11014" max="11014" width="4.140625" style="109" customWidth="1"/>
    <col min="11015" max="11015" width="5.140625" style="109" customWidth="1"/>
    <col min="11016" max="11016" width="6.85546875" style="109" customWidth="1"/>
    <col min="11017" max="11017" width="51.85546875" style="109" customWidth="1"/>
    <col min="11018" max="11020" width="12.5703125" style="109" customWidth="1"/>
    <col min="11021" max="11021" width="3.5703125" style="109" bestFit="1" customWidth="1"/>
    <col min="11022" max="11022" width="1.85546875" style="109" bestFit="1" customWidth="1"/>
    <col min="11023" max="11024" width="2.7109375" style="109" bestFit="1" customWidth="1"/>
    <col min="11025" max="11025" width="3.5703125" style="109" bestFit="1" customWidth="1"/>
    <col min="11026" max="11026" width="2.7109375" style="109" bestFit="1" customWidth="1"/>
    <col min="11027" max="11027" width="4.42578125" style="109" bestFit="1" customWidth="1"/>
    <col min="11028" max="11032" width="9.140625" style="109"/>
    <col min="11033" max="11044" width="2" style="109" bestFit="1" customWidth="1"/>
    <col min="11045" max="11263" width="9.140625" style="109"/>
    <col min="11264" max="11264" width="3.85546875" style="109" customWidth="1"/>
    <col min="11265" max="11265" width="4.42578125" style="109" customWidth="1"/>
    <col min="11266" max="11266" width="2.5703125" style="109" customWidth="1"/>
    <col min="11267" max="11267" width="3.5703125" style="109" customWidth="1"/>
    <col min="11268" max="11268" width="3" style="109" customWidth="1"/>
    <col min="11269" max="11269" width="4.28515625" style="109" customWidth="1"/>
    <col min="11270" max="11270" width="4.140625" style="109" customWidth="1"/>
    <col min="11271" max="11271" width="5.140625" style="109" customWidth="1"/>
    <col min="11272" max="11272" width="6.85546875" style="109" customWidth="1"/>
    <col min="11273" max="11273" width="51.85546875" style="109" customWidth="1"/>
    <col min="11274" max="11276" width="12.5703125" style="109" customWidth="1"/>
    <col min="11277" max="11277" width="3.5703125" style="109" bestFit="1" customWidth="1"/>
    <col min="11278" max="11278" width="1.85546875" style="109" bestFit="1" customWidth="1"/>
    <col min="11279" max="11280" width="2.7109375" style="109" bestFit="1" customWidth="1"/>
    <col min="11281" max="11281" width="3.5703125" style="109" bestFit="1" customWidth="1"/>
    <col min="11282" max="11282" width="2.7109375" style="109" bestFit="1" customWidth="1"/>
    <col min="11283" max="11283" width="4.42578125" style="109" bestFit="1" customWidth="1"/>
    <col min="11284" max="11288" width="9.140625" style="109"/>
    <col min="11289" max="11300" width="2" style="109" bestFit="1" customWidth="1"/>
    <col min="11301" max="11519" width="9.140625" style="109"/>
    <col min="11520" max="11520" width="3.85546875" style="109" customWidth="1"/>
    <col min="11521" max="11521" width="4.42578125" style="109" customWidth="1"/>
    <col min="11522" max="11522" width="2.5703125" style="109" customWidth="1"/>
    <col min="11523" max="11523" width="3.5703125" style="109" customWidth="1"/>
    <col min="11524" max="11524" width="3" style="109" customWidth="1"/>
    <col min="11525" max="11525" width="4.28515625" style="109" customWidth="1"/>
    <col min="11526" max="11526" width="4.140625" style="109" customWidth="1"/>
    <col min="11527" max="11527" width="5.140625" style="109" customWidth="1"/>
    <col min="11528" max="11528" width="6.85546875" style="109" customWidth="1"/>
    <col min="11529" max="11529" width="51.85546875" style="109" customWidth="1"/>
    <col min="11530" max="11532" width="12.5703125" style="109" customWidth="1"/>
    <col min="11533" max="11533" width="3.5703125" style="109" bestFit="1" customWidth="1"/>
    <col min="11534" max="11534" width="1.85546875" style="109" bestFit="1" customWidth="1"/>
    <col min="11535" max="11536" width="2.7109375" style="109" bestFit="1" customWidth="1"/>
    <col min="11537" max="11537" width="3.5703125" style="109" bestFit="1" customWidth="1"/>
    <col min="11538" max="11538" width="2.7109375" style="109" bestFit="1" customWidth="1"/>
    <col min="11539" max="11539" width="4.42578125" style="109" bestFit="1" customWidth="1"/>
    <col min="11540" max="11544" width="9.140625" style="109"/>
    <col min="11545" max="11556" width="2" style="109" bestFit="1" customWidth="1"/>
    <col min="11557" max="11775" width="9.140625" style="109"/>
    <col min="11776" max="11776" width="3.85546875" style="109" customWidth="1"/>
    <col min="11777" max="11777" width="4.42578125" style="109" customWidth="1"/>
    <col min="11778" max="11778" width="2.5703125" style="109" customWidth="1"/>
    <col min="11779" max="11779" width="3.5703125" style="109" customWidth="1"/>
    <col min="11780" max="11780" width="3" style="109" customWidth="1"/>
    <col min="11781" max="11781" width="4.28515625" style="109" customWidth="1"/>
    <col min="11782" max="11782" width="4.140625" style="109" customWidth="1"/>
    <col min="11783" max="11783" width="5.140625" style="109" customWidth="1"/>
    <col min="11784" max="11784" width="6.85546875" style="109" customWidth="1"/>
    <col min="11785" max="11785" width="51.85546875" style="109" customWidth="1"/>
    <col min="11786" max="11788" width="12.5703125" style="109" customWidth="1"/>
    <col min="11789" max="11789" width="3.5703125" style="109" bestFit="1" customWidth="1"/>
    <col min="11790" max="11790" width="1.85546875" style="109" bestFit="1" customWidth="1"/>
    <col min="11791" max="11792" width="2.7109375" style="109" bestFit="1" customWidth="1"/>
    <col min="11793" max="11793" width="3.5703125" style="109" bestFit="1" customWidth="1"/>
    <col min="11794" max="11794" width="2.7109375" style="109" bestFit="1" customWidth="1"/>
    <col min="11795" max="11795" width="4.42578125" style="109" bestFit="1" customWidth="1"/>
    <col min="11796" max="11800" width="9.140625" style="109"/>
    <col min="11801" max="11812" width="2" style="109" bestFit="1" customWidth="1"/>
    <col min="11813" max="12031" width="9.140625" style="109"/>
    <col min="12032" max="12032" width="3.85546875" style="109" customWidth="1"/>
    <col min="12033" max="12033" width="4.42578125" style="109" customWidth="1"/>
    <col min="12034" max="12034" width="2.5703125" style="109" customWidth="1"/>
    <col min="12035" max="12035" width="3.5703125" style="109" customWidth="1"/>
    <col min="12036" max="12036" width="3" style="109" customWidth="1"/>
    <col min="12037" max="12037" width="4.28515625" style="109" customWidth="1"/>
    <col min="12038" max="12038" width="4.140625" style="109" customWidth="1"/>
    <col min="12039" max="12039" width="5.140625" style="109" customWidth="1"/>
    <col min="12040" max="12040" width="6.85546875" style="109" customWidth="1"/>
    <col min="12041" max="12041" width="51.85546875" style="109" customWidth="1"/>
    <col min="12042" max="12044" width="12.5703125" style="109" customWidth="1"/>
    <col min="12045" max="12045" width="3.5703125" style="109" bestFit="1" customWidth="1"/>
    <col min="12046" max="12046" width="1.85546875" style="109" bestFit="1" customWidth="1"/>
    <col min="12047" max="12048" width="2.7109375" style="109" bestFit="1" customWidth="1"/>
    <col min="12049" max="12049" width="3.5703125" style="109" bestFit="1" customWidth="1"/>
    <col min="12050" max="12050" width="2.7109375" style="109" bestFit="1" customWidth="1"/>
    <col min="12051" max="12051" width="4.42578125" style="109" bestFit="1" customWidth="1"/>
    <col min="12052" max="12056" width="9.140625" style="109"/>
    <col min="12057" max="12068" width="2" style="109" bestFit="1" customWidth="1"/>
    <col min="12069" max="12287" width="9.140625" style="109"/>
    <col min="12288" max="12288" width="3.85546875" style="109" customWidth="1"/>
    <col min="12289" max="12289" width="4.42578125" style="109" customWidth="1"/>
    <col min="12290" max="12290" width="2.5703125" style="109" customWidth="1"/>
    <col min="12291" max="12291" width="3.5703125" style="109" customWidth="1"/>
    <col min="12292" max="12292" width="3" style="109" customWidth="1"/>
    <col min="12293" max="12293" width="4.28515625" style="109" customWidth="1"/>
    <col min="12294" max="12294" width="4.140625" style="109" customWidth="1"/>
    <col min="12295" max="12295" width="5.140625" style="109" customWidth="1"/>
    <col min="12296" max="12296" width="6.85546875" style="109" customWidth="1"/>
    <col min="12297" max="12297" width="51.85546875" style="109" customWidth="1"/>
    <col min="12298" max="12300" width="12.5703125" style="109" customWidth="1"/>
    <col min="12301" max="12301" width="3.5703125" style="109" bestFit="1" customWidth="1"/>
    <col min="12302" max="12302" width="1.85546875" style="109" bestFit="1" customWidth="1"/>
    <col min="12303" max="12304" width="2.7109375" style="109" bestFit="1" customWidth="1"/>
    <col min="12305" max="12305" width="3.5703125" style="109" bestFit="1" customWidth="1"/>
    <col min="12306" max="12306" width="2.7109375" style="109" bestFit="1" customWidth="1"/>
    <col min="12307" max="12307" width="4.42578125" style="109" bestFit="1" customWidth="1"/>
    <col min="12308" max="12312" width="9.140625" style="109"/>
    <col min="12313" max="12324" width="2" style="109" bestFit="1" customWidth="1"/>
    <col min="12325" max="12543" width="9.140625" style="109"/>
    <col min="12544" max="12544" width="3.85546875" style="109" customWidth="1"/>
    <col min="12545" max="12545" width="4.42578125" style="109" customWidth="1"/>
    <col min="12546" max="12546" width="2.5703125" style="109" customWidth="1"/>
    <col min="12547" max="12547" width="3.5703125" style="109" customWidth="1"/>
    <col min="12548" max="12548" width="3" style="109" customWidth="1"/>
    <col min="12549" max="12549" width="4.28515625" style="109" customWidth="1"/>
    <col min="12550" max="12550" width="4.140625" style="109" customWidth="1"/>
    <col min="12551" max="12551" width="5.140625" style="109" customWidth="1"/>
    <col min="12552" max="12552" width="6.85546875" style="109" customWidth="1"/>
    <col min="12553" max="12553" width="51.85546875" style="109" customWidth="1"/>
    <col min="12554" max="12556" width="12.5703125" style="109" customWidth="1"/>
    <col min="12557" max="12557" width="3.5703125" style="109" bestFit="1" customWidth="1"/>
    <col min="12558" max="12558" width="1.85546875" style="109" bestFit="1" customWidth="1"/>
    <col min="12559" max="12560" width="2.7109375" style="109" bestFit="1" customWidth="1"/>
    <col min="12561" max="12561" width="3.5703125" style="109" bestFit="1" customWidth="1"/>
    <col min="12562" max="12562" width="2.7109375" style="109" bestFit="1" customWidth="1"/>
    <col min="12563" max="12563" width="4.42578125" style="109" bestFit="1" customWidth="1"/>
    <col min="12564" max="12568" width="9.140625" style="109"/>
    <col min="12569" max="12580" width="2" style="109" bestFit="1" customWidth="1"/>
    <col min="12581" max="12799" width="9.140625" style="109"/>
    <col min="12800" max="12800" width="3.85546875" style="109" customWidth="1"/>
    <col min="12801" max="12801" width="4.42578125" style="109" customWidth="1"/>
    <col min="12802" max="12802" width="2.5703125" style="109" customWidth="1"/>
    <col min="12803" max="12803" width="3.5703125" style="109" customWidth="1"/>
    <col min="12804" max="12804" width="3" style="109" customWidth="1"/>
    <col min="12805" max="12805" width="4.28515625" style="109" customWidth="1"/>
    <col min="12806" max="12806" width="4.140625" style="109" customWidth="1"/>
    <col min="12807" max="12807" width="5.140625" style="109" customWidth="1"/>
    <col min="12808" max="12808" width="6.85546875" style="109" customWidth="1"/>
    <col min="12809" max="12809" width="51.85546875" style="109" customWidth="1"/>
    <col min="12810" max="12812" width="12.5703125" style="109" customWidth="1"/>
    <col min="12813" max="12813" width="3.5703125" style="109" bestFit="1" customWidth="1"/>
    <col min="12814" max="12814" width="1.85546875" style="109" bestFit="1" customWidth="1"/>
    <col min="12815" max="12816" width="2.7109375" style="109" bestFit="1" customWidth="1"/>
    <col min="12817" max="12817" width="3.5703125" style="109" bestFit="1" customWidth="1"/>
    <col min="12818" max="12818" width="2.7109375" style="109" bestFit="1" customWidth="1"/>
    <col min="12819" max="12819" width="4.42578125" style="109" bestFit="1" customWidth="1"/>
    <col min="12820" max="12824" width="9.140625" style="109"/>
    <col min="12825" max="12836" width="2" style="109" bestFit="1" customWidth="1"/>
    <col min="12837" max="13055" width="9.140625" style="109"/>
    <col min="13056" max="13056" width="3.85546875" style="109" customWidth="1"/>
    <col min="13057" max="13057" width="4.42578125" style="109" customWidth="1"/>
    <col min="13058" max="13058" width="2.5703125" style="109" customWidth="1"/>
    <col min="13059" max="13059" width="3.5703125" style="109" customWidth="1"/>
    <col min="13060" max="13060" width="3" style="109" customWidth="1"/>
    <col min="13061" max="13061" width="4.28515625" style="109" customWidth="1"/>
    <col min="13062" max="13062" width="4.140625" style="109" customWidth="1"/>
    <col min="13063" max="13063" width="5.140625" style="109" customWidth="1"/>
    <col min="13064" max="13064" width="6.85546875" style="109" customWidth="1"/>
    <col min="13065" max="13065" width="51.85546875" style="109" customWidth="1"/>
    <col min="13066" max="13068" width="12.5703125" style="109" customWidth="1"/>
    <col min="13069" max="13069" width="3.5703125" style="109" bestFit="1" customWidth="1"/>
    <col min="13070" max="13070" width="1.85546875" style="109" bestFit="1" customWidth="1"/>
    <col min="13071" max="13072" width="2.7109375" style="109" bestFit="1" customWidth="1"/>
    <col min="13073" max="13073" width="3.5703125" style="109" bestFit="1" customWidth="1"/>
    <col min="13074" max="13074" width="2.7109375" style="109" bestFit="1" customWidth="1"/>
    <col min="13075" max="13075" width="4.42578125" style="109" bestFit="1" customWidth="1"/>
    <col min="13076" max="13080" width="9.140625" style="109"/>
    <col min="13081" max="13092" width="2" style="109" bestFit="1" customWidth="1"/>
    <col min="13093" max="13311" width="9.140625" style="109"/>
    <col min="13312" max="13312" width="3.85546875" style="109" customWidth="1"/>
    <col min="13313" max="13313" width="4.42578125" style="109" customWidth="1"/>
    <col min="13314" max="13314" width="2.5703125" style="109" customWidth="1"/>
    <col min="13315" max="13315" width="3.5703125" style="109" customWidth="1"/>
    <col min="13316" max="13316" width="3" style="109" customWidth="1"/>
    <col min="13317" max="13317" width="4.28515625" style="109" customWidth="1"/>
    <col min="13318" max="13318" width="4.140625" style="109" customWidth="1"/>
    <col min="13319" max="13319" width="5.140625" style="109" customWidth="1"/>
    <col min="13320" max="13320" width="6.85546875" style="109" customWidth="1"/>
    <col min="13321" max="13321" width="51.85546875" style="109" customWidth="1"/>
    <col min="13322" max="13324" width="12.5703125" style="109" customWidth="1"/>
    <col min="13325" max="13325" width="3.5703125" style="109" bestFit="1" customWidth="1"/>
    <col min="13326" max="13326" width="1.85546875" style="109" bestFit="1" customWidth="1"/>
    <col min="13327" max="13328" width="2.7109375" style="109" bestFit="1" customWidth="1"/>
    <col min="13329" max="13329" width="3.5703125" style="109" bestFit="1" customWidth="1"/>
    <col min="13330" max="13330" width="2.7109375" style="109" bestFit="1" customWidth="1"/>
    <col min="13331" max="13331" width="4.42578125" style="109" bestFit="1" customWidth="1"/>
    <col min="13332" max="13336" width="9.140625" style="109"/>
    <col min="13337" max="13348" width="2" style="109" bestFit="1" customWidth="1"/>
    <col min="13349" max="13567" width="9.140625" style="109"/>
    <col min="13568" max="13568" width="3.85546875" style="109" customWidth="1"/>
    <col min="13569" max="13569" width="4.42578125" style="109" customWidth="1"/>
    <col min="13570" max="13570" width="2.5703125" style="109" customWidth="1"/>
    <col min="13571" max="13571" width="3.5703125" style="109" customWidth="1"/>
    <col min="13572" max="13572" width="3" style="109" customWidth="1"/>
    <col min="13573" max="13573" width="4.28515625" style="109" customWidth="1"/>
    <col min="13574" max="13574" width="4.140625" style="109" customWidth="1"/>
    <col min="13575" max="13575" width="5.140625" style="109" customWidth="1"/>
    <col min="13576" max="13576" width="6.85546875" style="109" customWidth="1"/>
    <col min="13577" max="13577" width="51.85546875" style="109" customWidth="1"/>
    <col min="13578" max="13580" width="12.5703125" style="109" customWidth="1"/>
    <col min="13581" max="13581" width="3.5703125" style="109" bestFit="1" customWidth="1"/>
    <col min="13582" max="13582" width="1.85546875" style="109" bestFit="1" customWidth="1"/>
    <col min="13583" max="13584" width="2.7109375" style="109" bestFit="1" customWidth="1"/>
    <col min="13585" max="13585" width="3.5703125" style="109" bestFit="1" customWidth="1"/>
    <col min="13586" max="13586" width="2.7109375" style="109" bestFit="1" customWidth="1"/>
    <col min="13587" max="13587" width="4.42578125" style="109" bestFit="1" customWidth="1"/>
    <col min="13588" max="13592" width="9.140625" style="109"/>
    <col min="13593" max="13604" width="2" style="109" bestFit="1" customWidth="1"/>
    <col min="13605" max="13823" width="9.140625" style="109"/>
    <col min="13824" max="13824" width="3.85546875" style="109" customWidth="1"/>
    <col min="13825" max="13825" width="4.42578125" style="109" customWidth="1"/>
    <col min="13826" max="13826" width="2.5703125" style="109" customWidth="1"/>
    <col min="13827" max="13827" width="3.5703125" style="109" customWidth="1"/>
    <col min="13828" max="13828" width="3" style="109" customWidth="1"/>
    <col min="13829" max="13829" width="4.28515625" style="109" customWidth="1"/>
    <col min="13830" max="13830" width="4.140625" style="109" customWidth="1"/>
    <col min="13831" max="13831" width="5.140625" style="109" customWidth="1"/>
    <col min="13832" max="13832" width="6.85546875" style="109" customWidth="1"/>
    <col min="13833" max="13833" width="51.85546875" style="109" customWidth="1"/>
    <col min="13834" max="13836" width="12.5703125" style="109" customWidth="1"/>
    <col min="13837" max="13837" width="3.5703125" style="109" bestFit="1" customWidth="1"/>
    <col min="13838" max="13838" width="1.85546875" style="109" bestFit="1" customWidth="1"/>
    <col min="13839" max="13840" width="2.7109375" style="109" bestFit="1" customWidth="1"/>
    <col min="13841" max="13841" width="3.5703125" style="109" bestFit="1" customWidth="1"/>
    <col min="13842" max="13842" width="2.7109375" style="109" bestFit="1" customWidth="1"/>
    <col min="13843" max="13843" width="4.42578125" style="109" bestFit="1" customWidth="1"/>
    <col min="13844" max="13848" width="9.140625" style="109"/>
    <col min="13849" max="13860" width="2" style="109" bestFit="1" customWidth="1"/>
    <col min="13861" max="14079" width="9.140625" style="109"/>
    <col min="14080" max="14080" width="3.85546875" style="109" customWidth="1"/>
    <col min="14081" max="14081" width="4.42578125" style="109" customWidth="1"/>
    <col min="14082" max="14082" width="2.5703125" style="109" customWidth="1"/>
    <col min="14083" max="14083" width="3.5703125" style="109" customWidth="1"/>
    <col min="14084" max="14084" width="3" style="109" customWidth="1"/>
    <col min="14085" max="14085" width="4.28515625" style="109" customWidth="1"/>
    <col min="14086" max="14086" width="4.140625" style="109" customWidth="1"/>
    <col min="14087" max="14087" width="5.140625" style="109" customWidth="1"/>
    <col min="14088" max="14088" width="6.85546875" style="109" customWidth="1"/>
    <col min="14089" max="14089" width="51.85546875" style="109" customWidth="1"/>
    <col min="14090" max="14092" width="12.5703125" style="109" customWidth="1"/>
    <col min="14093" max="14093" width="3.5703125" style="109" bestFit="1" customWidth="1"/>
    <col min="14094" max="14094" width="1.85546875" style="109" bestFit="1" customWidth="1"/>
    <col min="14095" max="14096" width="2.7109375" style="109" bestFit="1" customWidth="1"/>
    <col min="14097" max="14097" width="3.5703125" style="109" bestFit="1" customWidth="1"/>
    <col min="14098" max="14098" width="2.7109375" style="109" bestFit="1" customWidth="1"/>
    <col min="14099" max="14099" width="4.42578125" style="109" bestFit="1" customWidth="1"/>
    <col min="14100" max="14104" width="9.140625" style="109"/>
    <col min="14105" max="14116" width="2" style="109" bestFit="1" customWidth="1"/>
    <col min="14117" max="14335" width="9.140625" style="109"/>
    <col min="14336" max="14336" width="3.85546875" style="109" customWidth="1"/>
    <col min="14337" max="14337" width="4.42578125" style="109" customWidth="1"/>
    <col min="14338" max="14338" width="2.5703125" style="109" customWidth="1"/>
    <col min="14339" max="14339" width="3.5703125" style="109" customWidth="1"/>
    <col min="14340" max="14340" width="3" style="109" customWidth="1"/>
    <col min="14341" max="14341" width="4.28515625" style="109" customWidth="1"/>
    <col min="14342" max="14342" width="4.140625" style="109" customWidth="1"/>
    <col min="14343" max="14343" width="5.140625" style="109" customWidth="1"/>
    <col min="14344" max="14344" width="6.85546875" style="109" customWidth="1"/>
    <col min="14345" max="14345" width="51.85546875" style="109" customWidth="1"/>
    <col min="14346" max="14348" width="12.5703125" style="109" customWidth="1"/>
    <col min="14349" max="14349" width="3.5703125" style="109" bestFit="1" customWidth="1"/>
    <col min="14350" max="14350" width="1.85546875" style="109" bestFit="1" customWidth="1"/>
    <col min="14351" max="14352" width="2.7109375" style="109" bestFit="1" customWidth="1"/>
    <col min="14353" max="14353" width="3.5703125" style="109" bestFit="1" customWidth="1"/>
    <col min="14354" max="14354" width="2.7109375" style="109" bestFit="1" customWidth="1"/>
    <col min="14355" max="14355" width="4.42578125" style="109" bestFit="1" customWidth="1"/>
    <col min="14356" max="14360" width="9.140625" style="109"/>
    <col min="14361" max="14372" width="2" style="109" bestFit="1" customWidth="1"/>
    <col min="14373" max="14591" width="9.140625" style="109"/>
    <col min="14592" max="14592" width="3.85546875" style="109" customWidth="1"/>
    <col min="14593" max="14593" width="4.42578125" style="109" customWidth="1"/>
    <col min="14594" max="14594" width="2.5703125" style="109" customWidth="1"/>
    <col min="14595" max="14595" width="3.5703125" style="109" customWidth="1"/>
    <col min="14596" max="14596" width="3" style="109" customWidth="1"/>
    <col min="14597" max="14597" width="4.28515625" style="109" customWidth="1"/>
    <col min="14598" max="14598" width="4.140625" style="109" customWidth="1"/>
    <col min="14599" max="14599" width="5.140625" style="109" customWidth="1"/>
    <col min="14600" max="14600" width="6.85546875" style="109" customWidth="1"/>
    <col min="14601" max="14601" width="51.85546875" style="109" customWidth="1"/>
    <col min="14602" max="14604" width="12.5703125" style="109" customWidth="1"/>
    <col min="14605" max="14605" width="3.5703125" style="109" bestFit="1" customWidth="1"/>
    <col min="14606" max="14606" width="1.85546875" style="109" bestFit="1" customWidth="1"/>
    <col min="14607" max="14608" width="2.7109375" style="109" bestFit="1" customWidth="1"/>
    <col min="14609" max="14609" width="3.5703125" style="109" bestFit="1" customWidth="1"/>
    <col min="14610" max="14610" width="2.7109375" style="109" bestFit="1" customWidth="1"/>
    <col min="14611" max="14611" width="4.42578125" style="109" bestFit="1" customWidth="1"/>
    <col min="14612" max="14616" width="9.140625" style="109"/>
    <col min="14617" max="14628" width="2" style="109" bestFit="1" customWidth="1"/>
    <col min="14629" max="14847" width="9.140625" style="109"/>
    <col min="14848" max="14848" width="3.85546875" style="109" customWidth="1"/>
    <col min="14849" max="14849" width="4.42578125" style="109" customWidth="1"/>
    <col min="14850" max="14850" width="2.5703125" style="109" customWidth="1"/>
    <col min="14851" max="14851" width="3.5703125" style="109" customWidth="1"/>
    <col min="14852" max="14852" width="3" style="109" customWidth="1"/>
    <col min="14853" max="14853" width="4.28515625" style="109" customWidth="1"/>
    <col min="14854" max="14854" width="4.140625" style="109" customWidth="1"/>
    <col min="14855" max="14855" width="5.140625" style="109" customWidth="1"/>
    <col min="14856" max="14856" width="6.85546875" style="109" customWidth="1"/>
    <col min="14857" max="14857" width="51.85546875" style="109" customWidth="1"/>
    <col min="14858" max="14860" width="12.5703125" style="109" customWidth="1"/>
    <col min="14861" max="14861" width="3.5703125" style="109" bestFit="1" customWidth="1"/>
    <col min="14862" max="14862" width="1.85546875" style="109" bestFit="1" customWidth="1"/>
    <col min="14863" max="14864" width="2.7109375" style="109" bestFit="1" customWidth="1"/>
    <col min="14865" max="14865" width="3.5703125" style="109" bestFit="1" customWidth="1"/>
    <col min="14866" max="14866" width="2.7109375" style="109" bestFit="1" customWidth="1"/>
    <col min="14867" max="14867" width="4.42578125" style="109" bestFit="1" customWidth="1"/>
    <col min="14868" max="14872" width="9.140625" style="109"/>
    <col min="14873" max="14884" width="2" style="109" bestFit="1" customWidth="1"/>
    <col min="14885" max="15103" width="9.140625" style="109"/>
    <col min="15104" max="15104" width="3.85546875" style="109" customWidth="1"/>
    <col min="15105" max="15105" width="4.42578125" style="109" customWidth="1"/>
    <col min="15106" max="15106" width="2.5703125" style="109" customWidth="1"/>
    <col min="15107" max="15107" width="3.5703125" style="109" customWidth="1"/>
    <col min="15108" max="15108" width="3" style="109" customWidth="1"/>
    <col min="15109" max="15109" width="4.28515625" style="109" customWidth="1"/>
    <col min="15110" max="15110" width="4.140625" style="109" customWidth="1"/>
    <col min="15111" max="15111" width="5.140625" style="109" customWidth="1"/>
    <col min="15112" max="15112" width="6.85546875" style="109" customWidth="1"/>
    <col min="15113" max="15113" width="51.85546875" style="109" customWidth="1"/>
    <col min="15114" max="15116" width="12.5703125" style="109" customWidth="1"/>
    <col min="15117" max="15117" width="3.5703125" style="109" bestFit="1" customWidth="1"/>
    <col min="15118" max="15118" width="1.85546875" style="109" bestFit="1" customWidth="1"/>
    <col min="15119" max="15120" width="2.7109375" style="109" bestFit="1" customWidth="1"/>
    <col min="15121" max="15121" width="3.5703125" style="109" bestFit="1" customWidth="1"/>
    <col min="15122" max="15122" width="2.7109375" style="109" bestFit="1" customWidth="1"/>
    <col min="15123" max="15123" width="4.42578125" style="109" bestFit="1" customWidth="1"/>
    <col min="15124" max="15128" width="9.140625" style="109"/>
    <col min="15129" max="15140" width="2" style="109" bestFit="1" customWidth="1"/>
    <col min="15141" max="15359" width="9.140625" style="109"/>
    <col min="15360" max="15360" width="3.85546875" style="109" customWidth="1"/>
    <col min="15361" max="15361" width="4.42578125" style="109" customWidth="1"/>
    <col min="15362" max="15362" width="2.5703125" style="109" customWidth="1"/>
    <col min="15363" max="15363" width="3.5703125" style="109" customWidth="1"/>
    <col min="15364" max="15364" width="3" style="109" customWidth="1"/>
    <col min="15365" max="15365" width="4.28515625" style="109" customWidth="1"/>
    <col min="15366" max="15366" width="4.140625" style="109" customWidth="1"/>
    <col min="15367" max="15367" width="5.140625" style="109" customWidth="1"/>
    <col min="15368" max="15368" width="6.85546875" style="109" customWidth="1"/>
    <col min="15369" max="15369" width="51.85546875" style="109" customWidth="1"/>
    <col min="15370" max="15372" width="12.5703125" style="109" customWidth="1"/>
    <col min="15373" max="15373" width="3.5703125" style="109" bestFit="1" customWidth="1"/>
    <col min="15374" max="15374" width="1.85546875" style="109" bestFit="1" customWidth="1"/>
    <col min="15375" max="15376" width="2.7109375" style="109" bestFit="1" customWidth="1"/>
    <col min="15377" max="15377" width="3.5703125" style="109" bestFit="1" customWidth="1"/>
    <col min="15378" max="15378" width="2.7109375" style="109" bestFit="1" customWidth="1"/>
    <col min="15379" max="15379" width="4.42578125" style="109" bestFit="1" customWidth="1"/>
    <col min="15380" max="15384" width="9.140625" style="109"/>
    <col min="15385" max="15396" width="2" style="109" bestFit="1" customWidth="1"/>
    <col min="15397" max="15615" width="9.140625" style="109"/>
    <col min="15616" max="15616" width="3.85546875" style="109" customWidth="1"/>
    <col min="15617" max="15617" width="4.42578125" style="109" customWidth="1"/>
    <col min="15618" max="15618" width="2.5703125" style="109" customWidth="1"/>
    <col min="15619" max="15619" width="3.5703125" style="109" customWidth="1"/>
    <col min="15620" max="15620" width="3" style="109" customWidth="1"/>
    <col min="15621" max="15621" width="4.28515625" style="109" customWidth="1"/>
    <col min="15622" max="15622" width="4.140625" style="109" customWidth="1"/>
    <col min="15623" max="15623" width="5.140625" style="109" customWidth="1"/>
    <col min="15624" max="15624" width="6.85546875" style="109" customWidth="1"/>
    <col min="15625" max="15625" width="51.85546875" style="109" customWidth="1"/>
    <col min="15626" max="15628" width="12.5703125" style="109" customWidth="1"/>
    <col min="15629" max="15629" width="3.5703125" style="109" bestFit="1" customWidth="1"/>
    <col min="15630" max="15630" width="1.85546875" style="109" bestFit="1" customWidth="1"/>
    <col min="15631" max="15632" width="2.7109375" style="109" bestFit="1" customWidth="1"/>
    <col min="15633" max="15633" width="3.5703125" style="109" bestFit="1" customWidth="1"/>
    <col min="15634" max="15634" width="2.7109375" style="109" bestFit="1" customWidth="1"/>
    <col min="15635" max="15635" width="4.42578125" style="109" bestFit="1" customWidth="1"/>
    <col min="15636" max="15640" width="9.140625" style="109"/>
    <col min="15641" max="15652" width="2" style="109" bestFit="1" customWidth="1"/>
    <col min="15653" max="15871" width="9.140625" style="109"/>
    <col min="15872" max="15872" width="3.85546875" style="109" customWidth="1"/>
    <col min="15873" max="15873" width="4.42578125" style="109" customWidth="1"/>
    <col min="15874" max="15874" width="2.5703125" style="109" customWidth="1"/>
    <col min="15875" max="15875" width="3.5703125" style="109" customWidth="1"/>
    <col min="15876" max="15876" width="3" style="109" customWidth="1"/>
    <col min="15877" max="15877" width="4.28515625" style="109" customWidth="1"/>
    <col min="15878" max="15878" width="4.140625" style="109" customWidth="1"/>
    <col min="15879" max="15879" width="5.140625" style="109" customWidth="1"/>
    <col min="15880" max="15880" width="6.85546875" style="109" customWidth="1"/>
    <col min="15881" max="15881" width="51.85546875" style="109" customWidth="1"/>
    <col min="15882" max="15884" width="12.5703125" style="109" customWidth="1"/>
    <col min="15885" max="15885" width="3.5703125" style="109" bestFit="1" customWidth="1"/>
    <col min="15886" max="15886" width="1.85546875" style="109" bestFit="1" customWidth="1"/>
    <col min="15887" max="15888" width="2.7109375" style="109" bestFit="1" customWidth="1"/>
    <col min="15889" max="15889" width="3.5703125" style="109" bestFit="1" customWidth="1"/>
    <col min="15890" max="15890" width="2.7109375" style="109" bestFit="1" customWidth="1"/>
    <col min="15891" max="15891" width="4.42578125" style="109" bestFit="1" customWidth="1"/>
    <col min="15892" max="15896" width="9.140625" style="109"/>
    <col min="15897" max="15908" width="2" style="109" bestFit="1" customWidth="1"/>
    <col min="15909" max="16127" width="9.140625" style="109"/>
    <col min="16128" max="16128" width="3.85546875" style="109" customWidth="1"/>
    <col min="16129" max="16129" width="4.42578125" style="109" customWidth="1"/>
    <col min="16130" max="16130" width="2.5703125" style="109" customWidth="1"/>
    <col min="16131" max="16131" width="3.5703125" style="109" customWidth="1"/>
    <col min="16132" max="16132" width="3" style="109" customWidth="1"/>
    <col min="16133" max="16133" width="4.28515625" style="109" customWidth="1"/>
    <col min="16134" max="16134" width="4.140625" style="109" customWidth="1"/>
    <col min="16135" max="16135" width="5.140625" style="109" customWidth="1"/>
    <col min="16136" max="16136" width="6.85546875" style="109" customWidth="1"/>
    <col min="16137" max="16137" width="51.85546875" style="109" customWidth="1"/>
    <col min="16138" max="16140" width="12.5703125" style="109" customWidth="1"/>
    <col min="16141" max="16141" width="3.5703125" style="109" bestFit="1" customWidth="1"/>
    <col min="16142" max="16142" width="1.85546875" style="109" bestFit="1" customWidth="1"/>
    <col min="16143" max="16144" width="2.7109375" style="109" bestFit="1" customWidth="1"/>
    <col min="16145" max="16145" width="3.5703125" style="109" bestFit="1" customWidth="1"/>
    <col min="16146" max="16146" width="2.7109375" style="109" bestFit="1" customWidth="1"/>
    <col min="16147" max="16147" width="4.42578125" style="109" bestFit="1" customWidth="1"/>
    <col min="16148" max="16152" width="9.140625" style="109"/>
    <col min="16153" max="16164" width="2" style="109" bestFit="1" customWidth="1"/>
    <col min="16165" max="16384" width="9.140625" style="109"/>
  </cols>
  <sheetData>
    <row r="1" spans="1:36" s="97" customFormat="1" ht="16.7" customHeight="1" x14ac:dyDescent="0.25">
      <c r="A1" s="95"/>
      <c r="B1" s="95"/>
      <c r="C1" s="95"/>
      <c r="D1" s="95"/>
      <c r="E1" s="95"/>
      <c r="F1" s="95"/>
      <c r="G1" s="95"/>
      <c r="H1" s="95"/>
      <c r="I1" s="95"/>
      <c r="J1" s="243" t="s">
        <v>165</v>
      </c>
      <c r="K1" s="244"/>
      <c r="L1" s="244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</row>
    <row r="2" spans="1:36" s="97" customFormat="1" ht="46.5" customHeight="1" x14ac:dyDescent="0.2">
      <c r="A2" s="95"/>
      <c r="B2" s="95"/>
      <c r="C2" s="95"/>
      <c r="D2" s="95"/>
      <c r="E2" s="95"/>
      <c r="F2" s="95"/>
      <c r="G2" s="95"/>
      <c r="H2" s="95"/>
      <c r="I2" s="95"/>
      <c r="K2" s="251" t="s">
        <v>321</v>
      </c>
      <c r="L2" s="251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</row>
    <row r="3" spans="1:36" s="97" customFormat="1" ht="15.75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K3" s="252" t="s">
        <v>341</v>
      </c>
      <c r="L3" s="252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</row>
    <row r="4" spans="1:36" s="97" customFormat="1" ht="15.75" customHeight="1" x14ac:dyDescent="0.25">
      <c r="A4" s="95"/>
      <c r="B4" s="95"/>
      <c r="C4" s="95"/>
      <c r="D4" s="95"/>
      <c r="E4" s="95"/>
      <c r="F4" s="95"/>
      <c r="G4" s="95"/>
      <c r="H4" s="95"/>
      <c r="I4" s="95"/>
      <c r="K4" s="222"/>
      <c r="L4" s="222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</row>
    <row r="5" spans="1:36" s="97" customFormat="1" ht="42" customHeight="1" x14ac:dyDescent="0.2">
      <c r="A5" s="245" t="s">
        <v>338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</row>
    <row r="6" spans="1:36" s="97" customFormat="1" ht="14.25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4"/>
      <c r="K6" s="94"/>
      <c r="L6" s="94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</row>
    <row r="7" spans="1:36" s="97" customFormat="1" ht="15.75" customHeight="1" x14ac:dyDescent="0.2">
      <c r="A7" s="95"/>
      <c r="B7" s="95"/>
      <c r="C7" s="95"/>
      <c r="D7" s="95"/>
      <c r="E7" s="95"/>
      <c r="F7" s="95"/>
      <c r="G7" s="95"/>
      <c r="H7" s="95"/>
      <c r="I7" s="209"/>
      <c r="J7" s="94"/>
      <c r="K7" s="94"/>
      <c r="L7" s="98" t="s">
        <v>166</v>
      </c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</row>
    <row r="8" spans="1:36" s="97" customFormat="1" ht="15" customHeight="1" x14ac:dyDescent="0.2">
      <c r="A8" s="246" t="s">
        <v>167</v>
      </c>
      <c r="B8" s="247"/>
      <c r="C8" s="247"/>
      <c r="D8" s="247"/>
      <c r="E8" s="247"/>
      <c r="F8" s="247"/>
      <c r="G8" s="247"/>
      <c r="H8" s="248"/>
      <c r="I8" s="249" t="s">
        <v>281</v>
      </c>
      <c r="J8" s="250" t="s">
        <v>161</v>
      </c>
      <c r="K8" s="250" t="s">
        <v>160</v>
      </c>
      <c r="L8" s="250" t="s">
        <v>162</v>
      </c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</row>
    <row r="9" spans="1:36" s="97" customFormat="1" ht="77.25" customHeight="1" x14ac:dyDescent="0.2">
      <c r="A9" s="99" t="s">
        <v>168</v>
      </c>
      <c r="B9" s="99" t="s">
        <v>169</v>
      </c>
      <c r="C9" s="99" t="s">
        <v>170</v>
      </c>
      <c r="D9" s="99" t="s">
        <v>171</v>
      </c>
      <c r="E9" s="99" t="s">
        <v>172</v>
      </c>
      <c r="F9" s="99" t="s">
        <v>173</v>
      </c>
      <c r="G9" s="99" t="s">
        <v>174</v>
      </c>
      <c r="H9" s="99" t="s">
        <v>175</v>
      </c>
      <c r="I9" s="250"/>
      <c r="J9" s="250"/>
      <c r="K9" s="250"/>
      <c r="L9" s="250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</row>
    <row r="10" spans="1:36" s="97" customFormat="1" ht="12.95" customHeight="1" x14ac:dyDescent="0.2">
      <c r="A10" s="100">
        <v>1</v>
      </c>
      <c r="B10" s="100">
        <v>2</v>
      </c>
      <c r="C10" s="100">
        <v>3</v>
      </c>
      <c r="D10" s="100">
        <v>4</v>
      </c>
      <c r="E10" s="100">
        <v>5</v>
      </c>
      <c r="F10" s="100">
        <v>6</v>
      </c>
      <c r="G10" s="100">
        <v>7</v>
      </c>
      <c r="H10" s="100">
        <v>8</v>
      </c>
      <c r="I10" s="100">
        <v>9</v>
      </c>
      <c r="J10" s="101">
        <v>10</v>
      </c>
      <c r="K10" s="101">
        <v>11</v>
      </c>
      <c r="L10" s="101">
        <v>12</v>
      </c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</row>
    <row r="11" spans="1:36" ht="14.25" customHeight="1" x14ac:dyDescent="0.2">
      <c r="A11" s="102" t="s">
        <v>177</v>
      </c>
      <c r="B11" s="102" t="s">
        <v>176</v>
      </c>
      <c r="C11" s="102" t="s">
        <v>178</v>
      </c>
      <c r="D11" s="102" t="s">
        <v>178</v>
      </c>
      <c r="E11" s="102" t="s">
        <v>177</v>
      </c>
      <c r="F11" s="102" t="s">
        <v>178</v>
      </c>
      <c r="G11" s="102" t="s">
        <v>179</v>
      </c>
      <c r="H11" s="102" t="s">
        <v>177</v>
      </c>
      <c r="I11" s="103" t="s">
        <v>180</v>
      </c>
      <c r="J11" s="104">
        <f>SUM(J12,J35,J42,J45,J48,J53)</f>
        <v>55227.299999999996</v>
      </c>
      <c r="K11" s="104">
        <f>SUM(K12,K35,K42,K45,K48,K53)</f>
        <v>35312.100000000006</v>
      </c>
      <c r="L11" s="104">
        <f>K11/J11*100</f>
        <v>63.939573363173665</v>
      </c>
      <c r="M11" s="105"/>
      <c r="N11" s="105"/>
      <c r="O11" s="105"/>
      <c r="P11" s="105"/>
      <c r="Q11" s="105"/>
      <c r="R11" s="105"/>
      <c r="S11" s="105"/>
      <c r="T11" s="105"/>
      <c r="U11" s="106"/>
      <c r="V11" s="107"/>
      <c r="W11" s="107"/>
      <c r="X11" s="107"/>
    </row>
    <row r="12" spans="1:36" ht="14.25" customHeight="1" x14ac:dyDescent="0.2">
      <c r="A12" s="102" t="s">
        <v>177</v>
      </c>
      <c r="B12" s="102" t="s">
        <v>176</v>
      </c>
      <c r="C12" s="102" t="s">
        <v>182</v>
      </c>
      <c r="D12" s="102" t="s">
        <v>178</v>
      </c>
      <c r="E12" s="102" t="s">
        <v>177</v>
      </c>
      <c r="F12" s="102" t="s">
        <v>178</v>
      </c>
      <c r="G12" s="102" t="s">
        <v>179</v>
      </c>
      <c r="H12" s="102" t="s">
        <v>177</v>
      </c>
      <c r="I12" s="103" t="s">
        <v>183</v>
      </c>
      <c r="J12" s="104">
        <f>SUM(J13,J15,J20,J23,J32)</f>
        <v>54729.599999999999</v>
      </c>
      <c r="K12" s="104">
        <f>SUM(K13,K15,K20,K23,K32)</f>
        <v>34030.5</v>
      </c>
      <c r="L12" s="104">
        <f t="shared" ref="L12:L78" si="0">K12/J12*100</f>
        <v>62.17933257323277</v>
      </c>
      <c r="M12" s="105"/>
      <c r="N12" s="105"/>
      <c r="O12" s="105"/>
      <c r="P12" s="105"/>
      <c r="Q12" s="105"/>
      <c r="R12" s="105"/>
      <c r="S12" s="105"/>
      <c r="T12" s="105"/>
      <c r="U12" s="106"/>
      <c r="V12" s="107"/>
      <c r="W12" s="107"/>
      <c r="X12" s="107"/>
    </row>
    <row r="13" spans="1:36" ht="14.25" customHeight="1" x14ac:dyDescent="0.2">
      <c r="A13" s="102" t="s">
        <v>184</v>
      </c>
      <c r="B13" s="102" t="s">
        <v>176</v>
      </c>
      <c r="C13" s="102" t="s">
        <v>182</v>
      </c>
      <c r="D13" s="102" t="s">
        <v>185</v>
      </c>
      <c r="E13" s="102" t="s">
        <v>177</v>
      </c>
      <c r="F13" s="102" t="s">
        <v>182</v>
      </c>
      <c r="G13" s="102" t="s">
        <v>179</v>
      </c>
      <c r="H13" s="102" t="s">
        <v>186</v>
      </c>
      <c r="I13" s="110" t="s">
        <v>187</v>
      </c>
      <c r="J13" s="111">
        <f>SUM(J14)</f>
        <v>44184.7</v>
      </c>
      <c r="K13" s="111">
        <f>SUM(K14)</f>
        <v>25910.799999999999</v>
      </c>
      <c r="L13" s="104">
        <f t="shared" si="0"/>
        <v>58.642018617304181</v>
      </c>
      <c r="M13" s="105"/>
      <c r="N13" s="105"/>
      <c r="O13" s="105"/>
      <c r="P13" s="105"/>
      <c r="Q13" s="105"/>
      <c r="R13" s="105"/>
      <c r="S13" s="105"/>
      <c r="T13" s="105"/>
      <c r="U13" s="106"/>
      <c r="V13" s="107"/>
      <c r="W13" s="107"/>
      <c r="X13" s="107"/>
    </row>
    <row r="14" spans="1:36" ht="67.5" customHeight="1" x14ac:dyDescent="0.2">
      <c r="A14" s="102" t="s">
        <v>184</v>
      </c>
      <c r="B14" s="102" t="s">
        <v>176</v>
      </c>
      <c r="C14" s="102" t="s">
        <v>182</v>
      </c>
      <c r="D14" s="102" t="s">
        <v>185</v>
      </c>
      <c r="E14" s="102" t="s">
        <v>188</v>
      </c>
      <c r="F14" s="102" t="s">
        <v>182</v>
      </c>
      <c r="G14" s="102" t="s">
        <v>179</v>
      </c>
      <c r="H14" s="102" t="s">
        <v>186</v>
      </c>
      <c r="I14" s="110" t="s">
        <v>189</v>
      </c>
      <c r="J14" s="111">
        <v>44184.7</v>
      </c>
      <c r="K14" s="111">
        <v>25910.799999999999</v>
      </c>
      <c r="L14" s="104">
        <f t="shared" si="0"/>
        <v>58.642018617304181</v>
      </c>
      <c r="M14" s="105"/>
      <c r="N14" s="105"/>
      <c r="O14" s="105"/>
      <c r="P14" s="105"/>
      <c r="Q14" s="105"/>
      <c r="R14" s="105"/>
      <c r="S14" s="105"/>
      <c r="T14" s="105"/>
      <c r="U14" s="106"/>
      <c r="V14" s="107"/>
      <c r="W14" s="107"/>
      <c r="X14" s="107"/>
    </row>
    <row r="15" spans="1:36" ht="27.75" customHeight="1" x14ac:dyDescent="0.2">
      <c r="A15" s="102" t="s">
        <v>177</v>
      </c>
      <c r="B15" s="102" t="s">
        <v>176</v>
      </c>
      <c r="C15" s="102" t="s">
        <v>190</v>
      </c>
      <c r="D15" s="102" t="s">
        <v>178</v>
      </c>
      <c r="E15" s="102" t="s">
        <v>177</v>
      </c>
      <c r="F15" s="102" t="s">
        <v>178</v>
      </c>
      <c r="G15" s="102" t="s">
        <v>179</v>
      </c>
      <c r="H15" s="102" t="s">
        <v>177</v>
      </c>
      <c r="I15" s="103" t="s">
        <v>191</v>
      </c>
      <c r="J15" s="104">
        <f>SUM(J16:J19)</f>
        <v>2601.8000000000002</v>
      </c>
      <c r="K15" s="104">
        <f>SUM(K16:K19)</f>
        <v>2107.8000000000002</v>
      </c>
      <c r="L15" s="104">
        <f t="shared" si="0"/>
        <v>81.013144745945127</v>
      </c>
      <c r="M15" s="105"/>
      <c r="N15" s="105"/>
      <c r="O15" s="105"/>
      <c r="P15" s="105"/>
      <c r="Q15" s="105"/>
      <c r="R15" s="105"/>
      <c r="S15" s="105"/>
      <c r="T15" s="105"/>
      <c r="U15" s="106"/>
      <c r="V15" s="107"/>
      <c r="W15" s="107"/>
      <c r="X15" s="107"/>
    </row>
    <row r="16" spans="1:36" ht="91.5" customHeight="1" x14ac:dyDescent="0.2">
      <c r="A16" s="102" t="s">
        <v>184</v>
      </c>
      <c r="B16" s="102" t="s">
        <v>176</v>
      </c>
      <c r="C16" s="102" t="s">
        <v>190</v>
      </c>
      <c r="D16" s="102" t="s">
        <v>185</v>
      </c>
      <c r="E16" s="102" t="s">
        <v>192</v>
      </c>
      <c r="F16" s="102" t="s">
        <v>182</v>
      </c>
      <c r="G16" s="102" t="s">
        <v>179</v>
      </c>
      <c r="H16" s="102" t="s">
        <v>186</v>
      </c>
      <c r="I16" s="110" t="s">
        <v>193</v>
      </c>
      <c r="J16" s="111">
        <v>1269.5999999999999</v>
      </c>
      <c r="K16" s="111">
        <v>1079.7</v>
      </c>
      <c r="L16" s="104">
        <f t="shared" si="0"/>
        <v>85.042533081285455</v>
      </c>
      <c r="M16" s="105"/>
      <c r="N16" s="105"/>
      <c r="O16" s="105"/>
      <c r="P16" s="105"/>
      <c r="Q16" s="105"/>
      <c r="R16" s="105"/>
      <c r="S16" s="105"/>
      <c r="T16" s="105"/>
      <c r="U16" s="106"/>
      <c r="V16" s="107"/>
      <c r="W16" s="107"/>
      <c r="X16" s="107"/>
    </row>
    <row r="17" spans="1:24" ht="104.25" customHeight="1" x14ac:dyDescent="0.2">
      <c r="A17" s="102" t="s">
        <v>184</v>
      </c>
      <c r="B17" s="102" t="s">
        <v>176</v>
      </c>
      <c r="C17" s="102" t="s">
        <v>190</v>
      </c>
      <c r="D17" s="102" t="s">
        <v>185</v>
      </c>
      <c r="E17" s="102" t="s">
        <v>194</v>
      </c>
      <c r="F17" s="102" t="s">
        <v>182</v>
      </c>
      <c r="G17" s="102" t="s">
        <v>179</v>
      </c>
      <c r="H17" s="102" t="s">
        <v>186</v>
      </c>
      <c r="I17" s="110" t="s">
        <v>195</v>
      </c>
      <c r="J17" s="111">
        <v>8.4</v>
      </c>
      <c r="K17" s="111">
        <v>5.8</v>
      </c>
      <c r="L17" s="104">
        <f t="shared" si="0"/>
        <v>69.047619047619051</v>
      </c>
      <c r="M17" s="105"/>
      <c r="N17" s="105"/>
      <c r="O17" s="105"/>
      <c r="P17" s="105"/>
      <c r="Q17" s="105"/>
      <c r="R17" s="105"/>
      <c r="S17" s="105"/>
      <c r="T17" s="105"/>
      <c r="U17" s="106"/>
      <c r="V17" s="107"/>
      <c r="W17" s="107"/>
      <c r="X17" s="107"/>
    </row>
    <row r="18" spans="1:24" ht="105" customHeight="1" x14ac:dyDescent="0.2">
      <c r="A18" s="102" t="s">
        <v>184</v>
      </c>
      <c r="B18" s="102" t="s">
        <v>176</v>
      </c>
      <c r="C18" s="102" t="s">
        <v>190</v>
      </c>
      <c r="D18" s="102" t="s">
        <v>185</v>
      </c>
      <c r="E18" s="102" t="s">
        <v>196</v>
      </c>
      <c r="F18" s="102" t="s">
        <v>182</v>
      </c>
      <c r="G18" s="102" t="s">
        <v>179</v>
      </c>
      <c r="H18" s="102" t="s">
        <v>186</v>
      </c>
      <c r="I18" s="110" t="s">
        <v>197</v>
      </c>
      <c r="J18" s="111">
        <v>1475.5</v>
      </c>
      <c r="K18" s="111">
        <v>1149</v>
      </c>
      <c r="L18" s="104">
        <f t="shared" si="0"/>
        <v>77.871907827854969</v>
      </c>
      <c r="M18" s="105"/>
      <c r="N18" s="105"/>
      <c r="O18" s="105"/>
      <c r="P18" s="105"/>
      <c r="Q18" s="105"/>
      <c r="R18" s="105"/>
      <c r="S18" s="105"/>
      <c r="T18" s="105"/>
      <c r="U18" s="106"/>
      <c r="V18" s="107"/>
      <c r="W18" s="107"/>
      <c r="X18" s="107"/>
    </row>
    <row r="19" spans="1:24" ht="104.25" customHeight="1" x14ac:dyDescent="0.2">
      <c r="A19" s="102" t="s">
        <v>184</v>
      </c>
      <c r="B19" s="102" t="s">
        <v>176</v>
      </c>
      <c r="C19" s="102" t="s">
        <v>190</v>
      </c>
      <c r="D19" s="102" t="s">
        <v>185</v>
      </c>
      <c r="E19" s="102" t="s">
        <v>198</v>
      </c>
      <c r="F19" s="102" t="s">
        <v>182</v>
      </c>
      <c r="G19" s="102" t="s">
        <v>179</v>
      </c>
      <c r="H19" s="102" t="s">
        <v>186</v>
      </c>
      <c r="I19" s="110" t="s">
        <v>199</v>
      </c>
      <c r="J19" s="111">
        <v>-151.69999999999999</v>
      </c>
      <c r="K19" s="111">
        <v>-126.7</v>
      </c>
      <c r="L19" s="104">
        <f t="shared" si="0"/>
        <v>83.520105471324996</v>
      </c>
      <c r="M19" s="105"/>
      <c r="N19" s="105"/>
      <c r="O19" s="105"/>
      <c r="P19" s="105"/>
      <c r="Q19" s="105"/>
      <c r="R19" s="105"/>
      <c r="S19" s="105"/>
      <c r="T19" s="105"/>
      <c r="U19" s="106"/>
      <c r="V19" s="107"/>
      <c r="W19" s="107"/>
      <c r="X19" s="107"/>
    </row>
    <row r="20" spans="1:24" ht="14.25" hidden="1" customHeight="1" x14ac:dyDescent="0.2">
      <c r="A20" s="102" t="s">
        <v>177</v>
      </c>
      <c r="B20" s="102" t="s">
        <v>176</v>
      </c>
      <c r="C20" s="102" t="s">
        <v>201</v>
      </c>
      <c r="D20" s="102" t="s">
        <v>178</v>
      </c>
      <c r="E20" s="102" t="s">
        <v>177</v>
      </c>
      <c r="F20" s="102" t="s">
        <v>178</v>
      </c>
      <c r="G20" s="102" t="s">
        <v>179</v>
      </c>
      <c r="H20" s="102" t="s">
        <v>177</v>
      </c>
      <c r="I20" s="103" t="s">
        <v>202</v>
      </c>
      <c r="J20" s="104">
        <f t="shared" ref="J20:K21" si="1">SUM(J21)</f>
        <v>0</v>
      </c>
      <c r="K20" s="104">
        <f t="shared" si="1"/>
        <v>0</v>
      </c>
      <c r="L20" s="104" t="e">
        <f t="shared" si="0"/>
        <v>#DIV/0!</v>
      </c>
      <c r="M20" s="105"/>
      <c r="N20" s="105"/>
      <c r="O20" s="105"/>
      <c r="P20" s="105"/>
      <c r="Q20" s="105"/>
      <c r="R20" s="105"/>
      <c r="S20" s="105"/>
      <c r="T20" s="105"/>
      <c r="U20" s="106"/>
      <c r="V20" s="107"/>
      <c r="W20" s="107"/>
      <c r="X20" s="107"/>
    </row>
    <row r="21" spans="1:24" ht="16.7" hidden="1" customHeight="1" x14ac:dyDescent="0.2">
      <c r="A21" s="102" t="s">
        <v>184</v>
      </c>
      <c r="B21" s="102" t="s">
        <v>176</v>
      </c>
      <c r="C21" s="102" t="s">
        <v>201</v>
      </c>
      <c r="D21" s="102" t="s">
        <v>190</v>
      </c>
      <c r="E21" s="102" t="s">
        <v>177</v>
      </c>
      <c r="F21" s="102" t="s">
        <v>182</v>
      </c>
      <c r="G21" s="102" t="s">
        <v>179</v>
      </c>
      <c r="H21" s="102" t="s">
        <v>186</v>
      </c>
      <c r="I21" s="112" t="s">
        <v>204</v>
      </c>
      <c r="J21" s="113">
        <f t="shared" si="1"/>
        <v>0</v>
      </c>
      <c r="K21" s="113">
        <f t="shared" si="1"/>
        <v>0</v>
      </c>
      <c r="L21" s="104" t="e">
        <f t="shared" si="0"/>
        <v>#DIV/0!</v>
      </c>
      <c r="M21" s="105"/>
      <c r="N21" s="105"/>
      <c r="O21" s="105"/>
      <c r="P21" s="105"/>
      <c r="Q21" s="105"/>
      <c r="R21" s="105"/>
      <c r="S21" s="105"/>
      <c r="T21" s="105"/>
      <c r="U21" s="106"/>
      <c r="V21" s="107"/>
      <c r="W21" s="107"/>
      <c r="X21" s="107"/>
    </row>
    <row r="22" spans="1:24" ht="19.350000000000001" hidden="1" customHeight="1" x14ac:dyDescent="0.2">
      <c r="A22" s="102" t="s">
        <v>184</v>
      </c>
      <c r="B22" s="102" t="s">
        <v>176</v>
      </c>
      <c r="C22" s="102" t="s">
        <v>201</v>
      </c>
      <c r="D22" s="102" t="s">
        <v>190</v>
      </c>
      <c r="E22" s="102" t="s">
        <v>188</v>
      </c>
      <c r="F22" s="102" t="s">
        <v>182</v>
      </c>
      <c r="G22" s="102" t="s">
        <v>179</v>
      </c>
      <c r="H22" s="102" t="s">
        <v>186</v>
      </c>
      <c r="I22" s="110" t="s">
        <v>204</v>
      </c>
      <c r="J22" s="111"/>
      <c r="K22" s="111"/>
      <c r="L22" s="104" t="e">
        <f t="shared" si="0"/>
        <v>#DIV/0!</v>
      </c>
      <c r="M22" s="105"/>
      <c r="N22" s="105"/>
      <c r="O22" s="105"/>
      <c r="P22" s="105"/>
      <c r="Q22" s="105"/>
      <c r="R22" s="105"/>
      <c r="S22" s="105"/>
      <c r="T22" s="105"/>
      <c r="U22" s="106"/>
      <c r="V22" s="107"/>
      <c r="W22" s="107"/>
      <c r="X22" s="107"/>
    </row>
    <row r="23" spans="1:24" ht="14.25" customHeight="1" x14ac:dyDescent="0.2">
      <c r="A23" s="102" t="s">
        <v>177</v>
      </c>
      <c r="B23" s="102" t="s">
        <v>176</v>
      </c>
      <c r="C23" s="102" t="s">
        <v>205</v>
      </c>
      <c r="D23" s="102" t="s">
        <v>178</v>
      </c>
      <c r="E23" s="102" t="s">
        <v>177</v>
      </c>
      <c r="F23" s="102" t="s">
        <v>178</v>
      </c>
      <c r="G23" s="102" t="s">
        <v>179</v>
      </c>
      <c r="H23" s="102" t="s">
        <v>177</v>
      </c>
      <c r="I23" s="103" t="s">
        <v>206</v>
      </c>
      <c r="J23" s="104">
        <f>SUM(J24,J26)</f>
        <v>7943.1</v>
      </c>
      <c r="K23" s="104">
        <f>SUM(K24,K26)</f>
        <v>6011.9</v>
      </c>
      <c r="L23" s="104">
        <f t="shared" si="0"/>
        <v>75.687074316073065</v>
      </c>
      <c r="M23" s="105"/>
      <c r="N23" s="105"/>
      <c r="O23" s="105"/>
      <c r="P23" s="105"/>
      <c r="Q23" s="105"/>
      <c r="R23" s="105"/>
      <c r="S23" s="105"/>
      <c r="T23" s="105"/>
      <c r="U23" s="106"/>
      <c r="V23" s="107"/>
      <c r="W23" s="107"/>
      <c r="X23" s="107"/>
    </row>
    <row r="24" spans="1:24" ht="14.25" customHeight="1" x14ac:dyDescent="0.2">
      <c r="A24" s="102" t="s">
        <v>184</v>
      </c>
      <c r="B24" s="102" t="s">
        <v>176</v>
      </c>
      <c r="C24" s="102" t="s">
        <v>205</v>
      </c>
      <c r="D24" s="102" t="s">
        <v>182</v>
      </c>
      <c r="E24" s="102" t="s">
        <v>177</v>
      </c>
      <c r="F24" s="102" t="s">
        <v>178</v>
      </c>
      <c r="G24" s="102" t="s">
        <v>179</v>
      </c>
      <c r="H24" s="102" t="s">
        <v>186</v>
      </c>
      <c r="I24" s="103" t="s">
        <v>207</v>
      </c>
      <c r="J24" s="104">
        <f>SUM(J25)</f>
        <v>889.7</v>
      </c>
      <c r="K24" s="104">
        <f>SUM(K25)</f>
        <v>254.6</v>
      </c>
      <c r="L24" s="104">
        <f t="shared" si="0"/>
        <v>28.616387546363942</v>
      </c>
      <c r="M24" s="105"/>
      <c r="N24" s="105"/>
      <c r="O24" s="105"/>
      <c r="P24" s="105"/>
      <c r="Q24" s="105"/>
      <c r="R24" s="105"/>
      <c r="S24" s="105"/>
      <c r="T24" s="105"/>
      <c r="U24" s="106"/>
      <c r="V24" s="107"/>
      <c r="W24" s="107"/>
      <c r="X24" s="107"/>
    </row>
    <row r="25" spans="1:24" ht="41.1" customHeight="1" x14ac:dyDescent="0.2">
      <c r="A25" s="102" t="s">
        <v>184</v>
      </c>
      <c r="B25" s="102" t="s">
        <v>176</v>
      </c>
      <c r="C25" s="102" t="s">
        <v>205</v>
      </c>
      <c r="D25" s="102" t="s">
        <v>182</v>
      </c>
      <c r="E25" s="102" t="s">
        <v>208</v>
      </c>
      <c r="F25" s="102" t="s">
        <v>200</v>
      </c>
      <c r="G25" s="102" t="s">
        <v>179</v>
      </c>
      <c r="H25" s="102" t="s">
        <v>186</v>
      </c>
      <c r="I25" s="110" t="s">
        <v>209</v>
      </c>
      <c r="J25" s="114">
        <v>889.7</v>
      </c>
      <c r="K25" s="114">
        <v>254.6</v>
      </c>
      <c r="L25" s="104">
        <f t="shared" si="0"/>
        <v>28.616387546363942</v>
      </c>
      <c r="M25" s="105"/>
      <c r="N25" s="105"/>
      <c r="O25" s="105"/>
      <c r="P25" s="105"/>
      <c r="Q25" s="105"/>
      <c r="R25" s="105"/>
      <c r="S25" s="105"/>
      <c r="T25" s="105"/>
      <c r="U25" s="106"/>
      <c r="V25" s="107"/>
      <c r="W25" s="107"/>
      <c r="X25" s="107"/>
    </row>
    <row r="26" spans="1:24" ht="17.45" customHeight="1" x14ac:dyDescent="0.2">
      <c r="A26" s="102" t="s">
        <v>177</v>
      </c>
      <c r="B26" s="102" t="s">
        <v>176</v>
      </c>
      <c r="C26" s="102" t="s">
        <v>205</v>
      </c>
      <c r="D26" s="102" t="s">
        <v>178</v>
      </c>
      <c r="E26" s="102" t="s">
        <v>177</v>
      </c>
      <c r="F26" s="102" t="s">
        <v>178</v>
      </c>
      <c r="G26" s="102" t="s">
        <v>179</v>
      </c>
      <c r="H26" s="102" t="s">
        <v>186</v>
      </c>
      <c r="I26" s="103" t="s">
        <v>211</v>
      </c>
      <c r="J26" s="104">
        <f>SUM(J27,J29)</f>
        <v>7053.4000000000005</v>
      </c>
      <c r="K26" s="104">
        <f>SUM(K27,K29,K31)</f>
        <v>5757.2999999999993</v>
      </c>
      <c r="L26" s="104">
        <f t="shared" si="0"/>
        <v>81.624464797119103</v>
      </c>
      <c r="M26" s="105"/>
      <c r="N26" s="105"/>
      <c r="O26" s="105"/>
      <c r="P26" s="105"/>
      <c r="Q26" s="105"/>
      <c r="R26" s="105"/>
      <c r="S26" s="105"/>
      <c r="T26" s="105"/>
      <c r="U26" s="106"/>
      <c r="V26" s="107"/>
      <c r="W26" s="107"/>
      <c r="X26" s="107"/>
    </row>
    <row r="27" spans="1:24" ht="18.600000000000001" customHeight="1" x14ac:dyDescent="0.2">
      <c r="A27" s="102" t="s">
        <v>184</v>
      </c>
      <c r="B27" s="102" t="s">
        <v>176</v>
      </c>
      <c r="C27" s="102" t="s">
        <v>205</v>
      </c>
      <c r="D27" s="102" t="s">
        <v>205</v>
      </c>
      <c r="E27" s="102" t="s">
        <v>208</v>
      </c>
      <c r="F27" s="102" t="s">
        <v>178</v>
      </c>
      <c r="G27" s="102" t="s">
        <v>179</v>
      </c>
      <c r="H27" s="102" t="s">
        <v>186</v>
      </c>
      <c r="I27" s="110" t="s">
        <v>213</v>
      </c>
      <c r="J27" s="111">
        <f>SUM(J28)</f>
        <v>6431.6</v>
      </c>
      <c r="K27" s="111">
        <f>SUM(K28)</f>
        <v>5513.4</v>
      </c>
      <c r="L27" s="104">
        <f t="shared" si="0"/>
        <v>85.723614652652515</v>
      </c>
      <c r="M27" s="105"/>
      <c r="N27" s="105"/>
      <c r="O27" s="105"/>
      <c r="P27" s="105"/>
      <c r="Q27" s="105"/>
      <c r="R27" s="105"/>
      <c r="S27" s="105"/>
      <c r="T27" s="105"/>
      <c r="U27" s="106"/>
      <c r="V27" s="107"/>
      <c r="W27" s="107"/>
      <c r="X27" s="107"/>
    </row>
    <row r="28" spans="1:24" ht="30.95" customHeight="1" x14ac:dyDescent="0.2">
      <c r="A28" s="102" t="s">
        <v>184</v>
      </c>
      <c r="B28" s="102" t="s">
        <v>176</v>
      </c>
      <c r="C28" s="102" t="s">
        <v>205</v>
      </c>
      <c r="D28" s="102" t="s">
        <v>205</v>
      </c>
      <c r="E28" s="102" t="s">
        <v>214</v>
      </c>
      <c r="F28" s="102" t="s">
        <v>200</v>
      </c>
      <c r="G28" s="102" t="s">
        <v>179</v>
      </c>
      <c r="H28" s="102" t="s">
        <v>186</v>
      </c>
      <c r="I28" s="110" t="s">
        <v>215</v>
      </c>
      <c r="J28" s="114">
        <v>6431.6</v>
      </c>
      <c r="K28" s="114">
        <v>5513.4</v>
      </c>
      <c r="L28" s="104">
        <f t="shared" si="0"/>
        <v>85.723614652652515</v>
      </c>
      <c r="M28" s="105"/>
      <c r="N28" s="105"/>
      <c r="O28" s="105"/>
      <c r="P28" s="105"/>
      <c r="Q28" s="105"/>
      <c r="R28" s="105"/>
      <c r="S28" s="105"/>
      <c r="T28" s="105"/>
      <c r="U28" s="106"/>
      <c r="V28" s="107"/>
      <c r="W28" s="107"/>
      <c r="X28" s="107"/>
    </row>
    <row r="29" spans="1:24" ht="21.95" customHeight="1" x14ac:dyDescent="0.2">
      <c r="A29" s="102" t="s">
        <v>184</v>
      </c>
      <c r="B29" s="102" t="s">
        <v>176</v>
      </c>
      <c r="C29" s="102" t="s">
        <v>205</v>
      </c>
      <c r="D29" s="102" t="s">
        <v>205</v>
      </c>
      <c r="E29" s="102" t="s">
        <v>217</v>
      </c>
      <c r="F29" s="102" t="s">
        <v>178</v>
      </c>
      <c r="G29" s="102" t="s">
        <v>179</v>
      </c>
      <c r="H29" s="102" t="s">
        <v>186</v>
      </c>
      <c r="I29" s="110" t="s">
        <v>218</v>
      </c>
      <c r="J29" s="111">
        <f>SUM(J30)</f>
        <v>621.79999999999995</v>
      </c>
      <c r="K29" s="111">
        <f>SUM(K30)</f>
        <v>243.9</v>
      </c>
      <c r="L29" s="104">
        <f t="shared" si="0"/>
        <v>39.224831135413318</v>
      </c>
      <c r="M29" s="105"/>
      <c r="N29" s="105"/>
      <c r="O29" s="105"/>
      <c r="P29" s="105"/>
      <c r="Q29" s="105"/>
      <c r="R29" s="105"/>
      <c r="S29" s="105"/>
      <c r="T29" s="105"/>
      <c r="U29" s="106"/>
      <c r="V29" s="107"/>
      <c r="W29" s="107"/>
      <c r="X29" s="107"/>
    </row>
    <row r="30" spans="1:24" s="108" customFormat="1" ht="37.35" customHeight="1" x14ac:dyDescent="0.2">
      <c r="A30" s="102" t="s">
        <v>184</v>
      </c>
      <c r="B30" s="102" t="s">
        <v>176</v>
      </c>
      <c r="C30" s="102" t="s">
        <v>205</v>
      </c>
      <c r="D30" s="102" t="s">
        <v>205</v>
      </c>
      <c r="E30" s="102" t="s">
        <v>220</v>
      </c>
      <c r="F30" s="102" t="s">
        <v>200</v>
      </c>
      <c r="G30" s="102" t="s">
        <v>179</v>
      </c>
      <c r="H30" s="102" t="s">
        <v>186</v>
      </c>
      <c r="I30" s="110" t="s">
        <v>221</v>
      </c>
      <c r="J30" s="114">
        <v>621.79999999999995</v>
      </c>
      <c r="K30" s="114">
        <v>243.9</v>
      </c>
      <c r="L30" s="104">
        <f t="shared" si="0"/>
        <v>39.224831135413318</v>
      </c>
      <c r="M30" s="105"/>
      <c r="N30" s="105"/>
      <c r="O30" s="105"/>
      <c r="P30" s="105"/>
      <c r="Q30" s="105"/>
      <c r="R30" s="105"/>
      <c r="S30" s="105"/>
      <c r="T30" s="105"/>
      <c r="U30" s="106"/>
      <c r="V30" s="107"/>
      <c r="W30" s="107"/>
      <c r="X30" s="107"/>
    </row>
    <row r="31" spans="1:24" s="108" customFormat="1" ht="30" hidden="1" customHeight="1" x14ac:dyDescent="0.2">
      <c r="A31" s="102" t="s">
        <v>184</v>
      </c>
      <c r="B31" s="102" t="s">
        <v>176</v>
      </c>
      <c r="C31" s="102" t="s">
        <v>241</v>
      </c>
      <c r="D31" s="102" t="s">
        <v>225</v>
      </c>
      <c r="E31" s="102" t="s">
        <v>282</v>
      </c>
      <c r="F31" s="102" t="s">
        <v>200</v>
      </c>
      <c r="G31" s="102" t="s">
        <v>179</v>
      </c>
      <c r="H31" s="102" t="s">
        <v>186</v>
      </c>
      <c r="I31" s="110" t="s">
        <v>283</v>
      </c>
      <c r="J31" s="114"/>
      <c r="K31" s="114">
        <v>0</v>
      </c>
      <c r="L31" s="104"/>
      <c r="M31" s="105"/>
      <c r="N31" s="105"/>
      <c r="O31" s="105"/>
      <c r="P31" s="105"/>
      <c r="Q31" s="105"/>
      <c r="R31" s="105"/>
      <c r="S31" s="105"/>
      <c r="T31" s="105"/>
      <c r="U31" s="106"/>
      <c r="V31" s="107"/>
      <c r="W31" s="107"/>
      <c r="X31" s="107"/>
    </row>
    <row r="32" spans="1:24" s="108" customFormat="1" ht="15" hidden="1" customHeight="1" x14ac:dyDescent="0.2">
      <c r="A32" s="102" t="s">
        <v>177</v>
      </c>
      <c r="B32" s="102" t="s">
        <v>176</v>
      </c>
      <c r="C32" s="102" t="s">
        <v>222</v>
      </c>
      <c r="D32" s="102" t="s">
        <v>178</v>
      </c>
      <c r="E32" s="102" t="s">
        <v>177</v>
      </c>
      <c r="F32" s="102" t="s">
        <v>178</v>
      </c>
      <c r="G32" s="102" t="s">
        <v>179</v>
      </c>
      <c r="H32" s="102" t="s">
        <v>177</v>
      </c>
      <c r="I32" s="103" t="s">
        <v>223</v>
      </c>
      <c r="J32" s="104">
        <f t="shared" ref="J32:K33" si="2">SUM(J33)</f>
        <v>0</v>
      </c>
      <c r="K32" s="104">
        <f t="shared" si="2"/>
        <v>0</v>
      </c>
      <c r="L32" s="104" t="e">
        <f t="shared" si="0"/>
        <v>#DIV/0!</v>
      </c>
      <c r="M32" s="105"/>
      <c r="N32" s="105"/>
      <c r="O32" s="105"/>
      <c r="P32" s="105"/>
      <c r="Q32" s="105"/>
      <c r="R32" s="105"/>
      <c r="S32" s="105"/>
      <c r="T32" s="105"/>
      <c r="U32" s="106"/>
      <c r="V32" s="107"/>
      <c r="W32" s="107"/>
      <c r="X32" s="107"/>
    </row>
    <row r="33" spans="1:24" s="108" customFormat="1" ht="54.6" hidden="1" customHeight="1" x14ac:dyDescent="0.2">
      <c r="A33" s="102" t="s">
        <v>224</v>
      </c>
      <c r="B33" s="102" t="s">
        <v>176</v>
      </c>
      <c r="C33" s="102" t="s">
        <v>222</v>
      </c>
      <c r="D33" s="102" t="s">
        <v>225</v>
      </c>
      <c r="E33" s="102" t="s">
        <v>177</v>
      </c>
      <c r="F33" s="102" t="s">
        <v>182</v>
      </c>
      <c r="G33" s="102" t="s">
        <v>179</v>
      </c>
      <c r="H33" s="102" t="s">
        <v>186</v>
      </c>
      <c r="I33" s="110" t="s">
        <v>226</v>
      </c>
      <c r="J33" s="111">
        <f t="shared" si="2"/>
        <v>0</v>
      </c>
      <c r="K33" s="111">
        <f t="shared" si="2"/>
        <v>0</v>
      </c>
      <c r="L33" s="104" t="e">
        <f t="shared" si="0"/>
        <v>#DIV/0!</v>
      </c>
      <c r="M33" s="105"/>
      <c r="N33" s="105"/>
      <c r="O33" s="105"/>
      <c r="P33" s="105"/>
      <c r="Q33" s="105"/>
      <c r="R33" s="105"/>
      <c r="S33" s="105"/>
      <c r="T33" s="105"/>
      <c r="U33" s="106"/>
      <c r="V33" s="107"/>
      <c r="W33" s="107"/>
      <c r="X33" s="107"/>
    </row>
    <row r="34" spans="1:24" s="108" customFormat="1" ht="40.5" hidden="1" customHeight="1" x14ac:dyDescent="0.2">
      <c r="A34" s="102" t="s">
        <v>224</v>
      </c>
      <c r="B34" s="102" t="s">
        <v>176</v>
      </c>
      <c r="C34" s="102" t="s">
        <v>222</v>
      </c>
      <c r="D34" s="102" t="s">
        <v>225</v>
      </c>
      <c r="E34" s="102" t="s">
        <v>227</v>
      </c>
      <c r="F34" s="102" t="s">
        <v>182</v>
      </c>
      <c r="G34" s="102" t="s">
        <v>179</v>
      </c>
      <c r="H34" s="102" t="s">
        <v>186</v>
      </c>
      <c r="I34" s="110" t="s">
        <v>228</v>
      </c>
      <c r="J34" s="111"/>
      <c r="K34" s="111"/>
      <c r="L34" s="104" t="e">
        <f t="shared" si="0"/>
        <v>#DIV/0!</v>
      </c>
      <c r="M34" s="105"/>
      <c r="N34" s="105"/>
      <c r="O34" s="105"/>
      <c r="P34" s="105"/>
      <c r="Q34" s="105"/>
      <c r="R34" s="105"/>
      <c r="S34" s="105"/>
      <c r="T34" s="105"/>
      <c r="U34" s="106"/>
      <c r="V34" s="107"/>
      <c r="W34" s="107"/>
      <c r="X34" s="107"/>
    </row>
    <row r="35" spans="1:24" s="108" customFormat="1" ht="40.5" customHeight="1" x14ac:dyDescent="0.2">
      <c r="A35" s="102" t="s">
        <v>177</v>
      </c>
      <c r="B35" s="102" t="s">
        <v>176</v>
      </c>
      <c r="C35" s="102" t="s">
        <v>203</v>
      </c>
      <c r="D35" s="102" t="s">
        <v>178</v>
      </c>
      <c r="E35" s="102" t="s">
        <v>177</v>
      </c>
      <c r="F35" s="102" t="s">
        <v>178</v>
      </c>
      <c r="G35" s="102" t="s">
        <v>179</v>
      </c>
      <c r="H35" s="102" t="s">
        <v>177</v>
      </c>
      <c r="I35" s="103" t="s">
        <v>229</v>
      </c>
      <c r="J35" s="104">
        <f>SUM(J36,J38,J40)</f>
        <v>122.7</v>
      </c>
      <c r="K35" s="104">
        <f>SUM(K36,K38,K40)</f>
        <v>257.3</v>
      </c>
      <c r="L35" s="104">
        <f t="shared" si="0"/>
        <v>209.69845150774248</v>
      </c>
      <c r="M35" s="105"/>
      <c r="N35" s="105"/>
      <c r="O35" s="105"/>
      <c r="P35" s="105"/>
      <c r="Q35" s="105"/>
      <c r="R35" s="105"/>
      <c r="S35" s="105"/>
      <c r="T35" s="105"/>
      <c r="U35" s="106"/>
      <c r="V35" s="107"/>
      <c r="W35" s="107"/>
      <c r="X35" s="107"/>
    </row>
    <row r="36" spans="1:24" s="108" customFormat="1" ht="67.5" hidden="1" customHeight="1" x14ac:dyDescent="0.2">
      <c r="A36" s="102" t="s">
        <v>231</v>
      </c>
      <c r="B36" s="102" t="s">
        <v>176</v>
      </c>
      <c r="C36" s="102" t="s">
        <v>203</v>
      </c>
      <c r="D36" s="102" t="s">
        <v>201</v>
      </c>
      <c r="E36" s="102" t="s">
        <v>227</v>
      </c>
      <c r="F36" s="102" t="s">
        <v>178</v>
      </c>
      <c r="G36" s="102" t="s">
        <v>179</v>
      </c>
      <c r="H36" s="102" t="s">
        <v>232</v>
      </c>
      <c r="I36" s="110" t="s">
        <v>233</v>
      </c>
      <c r="J36" s="111">
        <f>SUM(J37)</f>
        <v>0</v>
      </c>
      <c r="K36" s="111">
        <f>SUM(K37)</f>
        <v>0</v>
      </c>
      <c r="L36" s="104" t="e">
        <f t="shared" si="0"/>
        <v>#DIV/0!</v>
      </c>
      <c r="M36" s="105"/>
      <c r="N36" s="105"/>
      <c r="O36" s="105"/>
      <c r="P36" s="105"/>
      <c r="Q36" s="105"/>
      <c r="R36" s="105"/>
      <c r="S36" s="105"/>
      <c r="T36" s="105"/>
      <c r="U36" s="106"/>
      <c r="V36" s="107"/>
      <c r="W36" s="107"/>
      <c r="X36" s="107"/>
    </row>
    <row r="37" spans="1:24" s="108" customFormat="1" ht="60.4" hidden="1" customHeight="1" x14ac:dyDescent="0.2">
      <c r="A37" s="102" t="s">
        <v>231</v>
      </c>
      <c r="B37" s="102" t="s">
        <v>176</v>
      </c>
      <c r="C37" s="102" t="s">
        <v>203</v>
      </c>
      <c r="D37" s="102" t="s">
        <v>201</v>
      </c>
      <c r="E37" s="102" t="s">
        <v>235</v>
      </c>
      <c r="F37" s="102" t="s">
        <v>200</v>
      </c>
      <c r="G37" s="102" t="s">
        <v>179</v>
      </c>
      <c r="H37" s="102" t="s">
        <v>232</v>
      </c>
      <c r="I37" s="110" t="s">
        <v>236</v>
      </c>
      <c r="J37" s="111"/>
      <c r="K37" s="111"/>
      <c r="L37" s="104" t="e">
        <f t="shared" si="0"/>
        <v>#DIV/0!</v>
      </c>
      <c r="M37" s="105"/>
      <c r="N37" s="105"/>
      <c r="O37" s="105"/>
      <c r="P37" s="105"/>
      <c r="Q37" s="105"/>
      <c r="R37" s="105"/>
      <c r="S37" s="105"/>
      <c r="T37" s="105"/>
      <c r="U37" s="106"/>
      <c r="V37" s="107"/>
      <c r="W37" s="107"/>
      <c r="X37" s="107"/>
    </row>
    <row r="38" spans="1:24" s="108" customFormat="1" ht="78.75" customHeight="1" x14ac:dyDescent="0.2">
      <c r="A38" s="102" t="s">
        <v>231</v>
      </c>
      <c r="B38" s="102" t="s">
        <v>176</v>
      </c>
      <c r="C38" s="102" t="s">
        <v>203</v>
      </c>
      <c r="D38" s="102" t="s">
        <v>201</v>
      </c>
      <c r="E38" s="102" t="s">
        <v>208</v>
      </c>
      <c r="F38" s="102" t="s">
        <v>178</v>
      </c>
      <c r="G38" s="102" t="s">
        <v>179</v>
      </c>
      <c r="H38" s="102" t="s">
        <v>232</v>
      </c>
      <c r="I38" s="110" t="s">
        <v>237</v>
      </c>
      <c r="J38" s="111">
        <f>SUM(J39)</f>
        <v>122.7</v>
      </c>
      <c r="K38" s="111">
        <f>SUM(K39)</f>
        <v>87.8</v>
      </c>
      <c r="L38" s="104">
        <f t="shared" si="0"/>
        <v>71.556642216788916</v>
      </c>
      <c r="M38" s="105"/>
      <c r="N38" s="105"/>
      <c r="O38" s="105"/>
      <c r="P38" s="105"/>
      <c r="Q38" s="105"/>
      <c r="R38" s="105"/>
      <c r="S38" s="105"/>
      <c r="T38" s="105"/>
      <c r="U38" s="106"/>
      <c r="V38" s="107"/>
      <c r="W38" s="107"/>
      <c r="X38" s="107"/>
    </row>
    <row r="39" spans="1:24" s="108" customFormat="1" ht="66.75" customHeight="1" x14ac:dyDescent="0.2">
      <c r="A39" s="102" t="s">
        <v>231</v>
      </c>
      <c r="B39" s="102" t="s">
        <v>176</v>
      </c>
      <c r="C39" s="102" t="s">
        <v>203</v>
      </c>
      <c r="D39" s="102" t="s">
        <v>201</v>
      </c>
      <c r="E39" s="102" t="s">
        <v>238</v>
      </c>
      <c r="F39" s="102" t="s">
        <v>200</v>
      </c>
      <c r="G39" s="102" t="s">
        <v>179</v>
      </c>
      <c r="H39" s="102" t="s">
        <v>232</v>
      </c>
      <c r="I39" s="110" t="s">
        <v>239</v>
      </c>
      <c r="J39" s="114">
        <v>122.7</v>
      </c>
      <c r="K39" s="114">
        <v>87.8</v>
      </c>
      <c r="L39" s="104">
        <f t="shared" si="0"/>
        <v>71.556642216788916</v>
      </c>
      <c r="M39" s="105"/>
      <c r="N39" s="105"/>
      <c r="O39" s="105"/>
      <c r="P39" s="105"/>
      <c r="Q39" s="105"/>
      <c r="R39" s="105"/>
      <c r="S39" s="105"/>
      <c r="T39" s="105"/>
      <c r="U39" s="106"/>
      <c r="V39" s="107"/>
      <c r="W39" s="107"/>
      <c r="X39" s="107"/>
    </row>
    <row r="40" spans="1:24" s="108" customFormat="1" ht="72.599999999999994" customHeight="1" x14ac:dyDescent="0.2">
      <c r="A40" s="102" t="s">
        <v>240</v>
      </c>
      <c r="B40" s="102" t="s">
        <v>176</v>
      </c>
      <c r="C40" s="102" t="s">
        <v>203</v>
      </c>
      <c r="D40" s="102" t="s">
        <v>241</v>
      </c>
      <c r="E40" s="102" t="s">
        <v>242</v>
      </c>
      <c r="F40" s="102" t="s">
        <v>178</v>
      </c>
      <c r="G40" s="102" t="s">
        <v>179</v>
      </c>
      <c r="H40" s="102" t="s">
        <v>232</v>
      </c>
      <c r="I40" s="110" t="s">
        <v>243</v>
      </c>
      <c r="J40" s="111">
        <f>SUM(J41)</f>
        <v>0</v>
      </c>
      <c r="K40" s="115">
        <f>SUM(K41)</f>
        <v>169.5</v>
      </c>
      <c r="L40" s="104" t="e">
        <f t="shared" si="0"/>
        <v>#DIV/0!</v>
      </c>
      <c r="M40" s="107"/>
      <c r="N40" s="105"/>
      <c r="O40" s="105"/>
      <c r="P40" s="105"/>
      <c r="Q40" s="105"/>
      <c r="R40" s="105"/>
      <c r="S40" s="105"/>
      <c r="T40" s="105"/>
      <c r="U40" s="106"/>
      <c r="V40" s="107"/>
      <c r="W40" s="107"/>
      <c r="X40" s="107"/>
    </row>
    <row r="41" spans="1:24" s="108" customFormat="1" ht="72.599999999999994" customHeight="1" x14ac:dyDescent="0.2">
      <c r="A41" s="102" t="s">
        <v>240</v>
      </c>
      <c r="B41" s="102" t="s">
        <v>176</v>
      </c>
      <c r="C41" s="102" t="s">
        <v>203</v>
      </c>
      <c r="D41" s="102" t="s">
        <v>241</v>
      </c>
      <c r="E41" s="102" t="s">
        <v>242</v>
      </c>
      <c r="F41" s="102" t="s">
        <v>200</v>
      </c>
      <c r="G41" s="102" t="s">
        <v>179</v>
      </c>
      <c r="H41" s="102" t="s">
        <v>232</v>
      </c>
      <c r="I41" s="110" t="s">
        <v>244</v>
      </c>
      <c r="J41" s="114">
        <v>0</v>
      </c>
      <c r="K41" s="114">
        <v>169.5</v>
      </c>
      <c r="L41" s="104" t="e">
        <f t="shared" si="0"/>
        <v>#DIV/0!</v>
      </c>
      <c r="M41" s="105"/>
      <c r="N41" s="105"/>
      <c r="O41" s="105"/>
      <c r="P41" s="105"/>
      <c r="Q41" s="105"/>
      <c r="R41" s="105"/>
      <c r="S41" s="105"/>
      <c r="T41" s="105"/>
      <c r="U41" s="106"/>
      <c r="V41" s="107"/>
      <c r="W41" s="107"/>
      <c r="X41" s="107"/>
    </row>
    <row r="42" spans="1:24" s="108" customFormat="1" ht="26.25" customHeight="1" x14ac:dyDescent="0.2">
      <c r="A42" s="118" t="s">
        <v>177</v>
      </c>
      <c r="B42" s="118" t="s">
        <v>176</v>
      </c>
      <c r="C42" s="118" t="s">
        <v>210</v>
      </c>
      <c r="D42" s="118" t="s">
        <v>178</v>
      </c>
      <c r="E42" s="118" t="s">
        <v>177</v>
      </c>
      <c r="F42" s="118" t="s">
        <v>178</v>
      </c>
      <c r="G42" s="118" t="s">
        <v>179</v>
      </c>
      <c r="H42" s="118" t="s">
        <v>177</v>
      </c>
      <c r="I42" s="120" t="s">
        <v>299</v>
      </c>
      <c r="J42" s="121">
        <f>J43</f>
        <v>0</v>
      </c>
      <c r="K42" s="121">
        <f>K43</f>
        <v>37.299999999999997</v>
      </c>
      <c r="L42" s="104" t="e">
        <f t="shared" si="0"/>
        <v>#DIV/0!</v>
      </c>
      <c r="M42" s="105"/>
      <c r="N42" s="105"/>
      <c r="O42" s="105"/>
      <c r="P42" s="105"/>
      <c r="Q42" s="105"/>
      <c r="R42" s="105"/>
      <c r="S42" s="105"/>
      <c r="T42" s="105"/>
      <c r="U42" s="106"/>
      <c r="V42" s="107"/>
      <c r="W42" s="107"/>
      <c r="X42" s="107"/>
    </row>
    <row r="43" spans="1:24" s="108" customFormat="1" ht="18.75" customHeight="1" x14ac:dyDescent="0.2">
      <c r="A43" s="118" t="s">
        <v>231</v>
      </c>
      <c r="B43" s="118" t="s">
        <v>176</v>
      </c>
      <c r="C43" s="118" t="s">
        <v>210</v>
      </c>
      <c r="D43" s="118" t="s">
        <v>185</v>
      </c>
      <c r="E43" s="118" t="s">
        <v>297</v>
      </c>
      <c r="F43" s="118" t="s">
        <v>178</v>
      </c>
      <c r="G43" s="118" t="s">
        <v>179</v>
      </c>
      <c r="H43" s="118" t="s">
        <v>246</v>
      </c>
      <c r="I43" s="119" t="s">
        <v>298</v>
      </c>
      <c r="J43" s="114">
        <f>J44</f>
        <v>0</v>
      </c>
      <c r="K43" s="114">
        <f>K44</f>
        <v>37.299999999999997</v>
      </c>
      <c r="L43" s="104" t="e">
        <f t="shared" si="0"/>
        <v>#DIV/0!</v>
      </c>
      <c r="M43" s="105"/>
      <c r="N43" s="105"/>
      <c r="O43" s="105"/>
      <c r="P43" s="105"/>
      <c r="Q43" s="105"/>
      <c r="R43" s="105"/>
      <c r="S43" s="105"/>
      <c r="T43" s="105"/>
      <c r="U43" s="106"/>
      <c r="V43" s="107"/>
      <c r="W43" s="107"/>
      <c r="X43" s="107"/>
    </row>
    <row r="44" spans="1:24" s="108" customFormat="1" ht="24.75" customHeight="1" x14ac:dyDescent="0.2">
      <c r="A44" s="102" t="s">
        <v>231</v>
      </c>
      <c r="B44" s="102" t="s">
        <v>176</v>
      </c>
      <c r="C44" s="102" t="s">
        <v>210</v>
      </c>
      <c r="D44" s="102" t="s">
        <v>185</v>
      </c>
      <c r="E44" s="102" t="s">
        <v>284</v>
      </c>
      <c r="F44" s="102" t="s">
        <v>200</v>
      </c>
      <c r="G44" s="102" t="s">
        <v>179</v>
      </c>
      <c r="H44" s="102" t="s">
        <v>246</v>
      </c>
      <c r="I44" s="110" t="s">
        <v>285</v>
      </c>
      <c r="J44" s="114">
        <v>0</v>
      </c>
      <c r="K44" s="114">
        <v>37.299999999999997</v>
      </c>
      <c r="L44" s="104" t="e">
        <f t="shared" si="0"/>
        <v>#DIV/0!</v>
      </c>
      <c r="M44" s="105"/>
      <c r="N44" s="105"/>
      <c r="O44" s="105"/>
      <c r="P44" s="105"/>
      <c r="Q44" s="105"/>
      <c r="R44" s="105"/>
      <c r="S44" s="105"/>
      <c r="T44" s="105"/>
      <c r="U44" s="106"/>
      <c r="V44" s="107"/>
      <c r="W44" s="107"/>
      <c r="X44" s="107"/>
    </row>
    <row r="45" spans="1:24" s="108" customFormat="1" ht="28.5" customHeight="1" x14ac:dyDescent="0.2">
      <c r="A45" s="118" t="s">
        <v>177</v>
      </c>
      <c r="B45" s="118" t="s">
        <v>176</v>
      </c>
      <c r="C45" s="118" t="s">
        <v>212</v>
      </c>
      <c r="D45" s="118" t="s">
        <v>178</v>
      </c>
      <c r="E45" s="118" t="s">
        <v>177</v>
      </c>
      <c r="F45" s="118" t="s">
        <v>178</v>
      </c>
      <c r="G45" s="118" t="s">
        <v>179</v>
      </c>
      <c r="H45" s="118" t="s">
        <v>177</v>
      </c>
      <c r="I45" s="120" t="s">
        <v>295</v>
      </c>
      <c r="J45" s="121">
        <f>J46</f>
        <v>0</v>
      </c>
      <c r="K45" s="121">
        <f>K46</f>
        <v>727.5</v>
      </c>
      <c r="L45" s="104" t="e">
        <f t="shared" si="0"/>
        <v>#DIV/0!</v>
      </c>
      <c r="M45" s="105"/>
      <c r="N45" s="105"/>
      <c r="O45" s="105"/>
      <c r="P45" s="105"/>
      <c r="Q45" s="105"/>
      <c r="R45" s="105"/>
      <c r="S45" s="105"/>
      <c r="T45" s="105"/>
      <c r="U45" s="106"/>
      <c r="V45" s="107"/>
      <c r="W45" s="107"/>
      <c r="X45" s="107"/>
    </row>
    <row r="46" spans="1:24" s="108" customFormat="1" ht="28.5" customHeight="1" x14ac:dyDescent="0.2">
      <c r="A46" s="118" t="s">
        <v>231</v>
      </c>
      <c r="B46" s="118" t="s">
        <v>176</v>
      </c>
      <c r="C46" s="118" t="s">
        <v>212</v>
      </c>
      <c r="D46" s="118" t="s">
        <v>205</v>
      </c>
      <c r="E46" s="118" t="s">
        <v>177</v>
      </c>
      <c r="F46" s="118" t="s">
        <v>178</v>
      </c>
      <c r="G46" s="118" t="s">
        <v>179</v>
      </c>
      <c r="H46" s="118" t="s">
        <v>286</v>
      </c>
      <c r="I46" s="119" t="s">
        <v>296</v>
      </c>
      <c r="J46" s="114">
        <f>J47</f>
        <v>0</v>
      </c>
      <c r="K46" s="114">
        <f>K47</f>
        <v>727.5</v>
      </c>
      <c r="L46" s="104" t="e">
        <f t="shared" si="0"/>
        <v>#DIV/0!</v>
      </c>
      <c r="M46" s="105"/>
      <c r="N46" s="105"/>
      <c r="O46" s="105"/>
      <c r="P46" s="105"/>
      <c r="Q46" s="105"/>
      <c r="R46" s="105"/>
      <c r="S46" s="105"/>
      <c r="T46" s="105"/>
      <c r="U46" s="106"/>
      <c r="V46" s="107"/>
      <c r="W46" s="107"/>
      <c r="X46" s="107"/>
    </row>
    <row r="47" spans="1:24" s="108" customFormat="1" ht="51" customHeight="1" x14ac:dyDescent="0.2">
      <c r="A47" s="102" t="s">
        <v>231</v>
      </c>
      <c r="B47" s="102" t="s">
        <v>176</v>
      </c>
      <c r="C47" s="102" t="s">
        <v>212</v>
      </c>
      <c r="D47" s="102" t="s">
        <v>205</v>
      </c>
      <c r="E47" s="102" t="s">
        <v>235</v>
      </c>
      <c r="F47" s="102" t="s">
        <v>200</v>
      </c>
      <c r="G47" s="102" t="s">
        <v>179</v>
      </c>
      <c r="H47" s="102" t="s">
        <v>286</v>
      </c>
      <c r="I47" s="110" t="s">
        <v>287</v>
      </c>
      <c r="J47" s="114">
        <v>0</v>
      </c>
      <c r="K47" s="114">
        <v>727.5</v>
      </c>
      <c r="L47" s="104" t="e">
        <f t="shared" si="0"/>
        <v>#DIV/0!</v>
      </c>
      <c r="M47" s="105"/>
      <c r="N47" s="105"/>
      <c r="O47" s="105"/>
      <c r="P47" s="105"/>
      <c r="Q47" s="105"/>
      <c r="R47" s="105"/>
      <c r="S47" s="105"/>
      <c r="T47" s="105"/>
      <c r="U47" s="106"/>
      <c r="V47" s="107"/>
      <c r="W47" s="107"/>
      <c r="X47" s="107"/>
    </row>
    <row r="48" spans="1:24" s="108" customFormat="1" ht="15" hidden="1" customHeight="1" x14ac:dyDescent="0.2">
      <c r="A48" s="118" t="s">
        <v>231</v>
      </c>
      <c r="B48" s="118" t="s">
        <v>176</v>
      </c>
      <c r="C48" s="118" t="s">
        <v>216</v>
      </c>
      <c r="D48" s="118" t="s">
        <v>178</v>
      </c>
      <c r="E48" s="118" t="s">
        <v>177</v>
      </c>
      <c r="F48" s="118" t="s">
        <v>178</v>
      </c>
      <c r="G48" s="118" t="s">
        <v>179</v>
      </c>
      <c r="H48" s="118" t="s">
        <v>177</v>
      </c>
      <c r="I48" s="120" t="s">
        <v>294</v>
      </c>
      <c r="J48" s="121">
        <f>J49+J51</f>
        <v>0</v>
      </c>
      <c r="K48" s="121">
        <f>K49+K51</f>
        <v>0</v>
      </c>
      <c r="L48" s="104" t="e">
        <f t="shared" si="0"/>
        <v>#DIV/0!</v>
      </c>
      <c r="M48" s="105"/>
      <c r="N48" s="105"/>
      <c r="O48" s="105"/>
      <c r="P48" s="105"/>
      <c r="Q48" s="105"/>
      <c r="R48" s="105"/>
      <c r="S48" s="105"/>
      <c r="T48" s="105"/>
      <c r="U48" s="106"/>
      <c r="V48" s="107"/>
      <c r="W48" s="107"/>
      <c r="X48" s="107"/>
    </row>
    <row r="49" spans="1:24" s="108" customFormat="1" ht="79.5" hidden="1" customHeight="1" x14ac:dyDescent="0.2">
      <c r="A49" s="118" t="s">
        <v>231</v>
      </c>
      <c r="B49" s="118" t="s">
        <v>176</v>
      </c>
      <c r="C49" s="118" t="s">
        <v>216</v>
      </c>
      <c r="D49" s="118" t="s">
        <v>277</v>
      </c>
      <c r="E49" s="118" t="s">
        <v>177</v>
      </c>
      <c r="F49" s="118" t="s">
        <v>177</v>
      </c>
      <c r="G49" s="118" t="s">
        <v>179</v>
      </c>
      <c r="H49" s="118" t="s">
        <v>288</v>
      </c>
      <c r="I49" s="119" t="s">
        <v>293</v>
      </c>
      <c r="J49" s="114">
        <f>J50</f>
        <v>0</v>
      </c>
      <c r="K49" s="114">
        <f>K50</f>
        <v>0</v>
      </c>
      <c r="L49" s="104" t="e">
        <f t="shared" si="0"/>
        <v>#DIV/0!</v>
      </c>
      <c r="M49" s="105"/>
      <c r="N49" s="105"/>
      <c r="O49" s="105"/>
      <c r="P49" s="105"/>
      <c r="Q49" s="105"/>
      <c r="R49" s="105"/>
      <c r="S49" s="105"/>
      <c r="T49" s="105"/>
      <c r="U49" s="106"/>
      <c r="V49" s="107"/>
      <c r="W49" s="107"/>
      <c r="X49" s="107"/>
    </row>
    <row r="50" spans="1:24" s="108" customFormat="1" ht="66" hidden="1" customHeight="1" x14ac:dyDescent="0.2">
      <c r="A50" s="102" t="s">
        <v>231</v>
      </c>
      <c r="B50" s="102" t="s">
        <v>176</v>
      </c>
      <c r="C50" s="102" t="s">
        <v>216</v>
      </c>
      <c r="D50" s="102" t="s">
        <v>277</v>
      </c>
      <c r="E50" s="102" t="s">
        <v>188</v>
      </c>
      <c r="F50" s="102" t="s">
        <v>200</v>
      </c>
      <c r="G50" s="102" t="s">
        <v>179</v>
      </c>
      <c r="H50" s="102" t="s">
        <v>288</v>
      </c>
      <c r="I50" s="110" t="s">
        <v>289</v>
      </c>
      <c r="J50" s="114">
        <v>0</v>
      </c>
      <c r="K50" s="114">
        <v>0</v>
      </c>
      <c r="L50" s="104" t="e">
        <f t="shared" si="0"/>
        <v>#DIV/0!</v>
      </c>
      <c r="M50" s="105"/>
      <c r="N50" s="105"/>
      <c r="O50" s="105"/>
      <c r="P50" s="105"/>
      <c r="Q50" s="105"/>
      <c r="R50" s="105"/>
      <c r="S50" s="105"/>
      <c r="T50" s="105"/>
      <c r="U50" s="106"/>
      <c r="V50" s="107"/>
      <c r="W50" s="107"/>
      <c r="X50" s="107"/>
    </row>
    <row r="51" spans="1:24" s="108" customFormat="1" ht="17.25" hidden="1" customHeight="1" x14ac:dyDescent="0.2">
      <c r="A51" s="118" t="s">
        <v>231</v>
      </c>
      <c r="B51" s="118" t="s">
        <v>176</v>
      </c>
      <c r="C51" s="118" t="s">
        <v>216</v>
      </c>
      <c r="D51" s="118" t="s">
        <v>200</v>
      </c>
      <c r="E51" s="118" t="s">
        <v>177</v>
      </c>
      <c r="F51" s="118" t="s">
        <v>178</v>
      </c>
      <c r="G51" s="118" t="s">
        <v>179</v>
      </c>
      <c r="H51" s="118" t="s">
        <v>288</v>
      </c>
      <c r="I51" s="119" t="s">
        <v>292</v>
      </c>
      <c r="J51" s="114">
        <f>J52</f>
        <v>0</v>
      </c>
      <c r="K51" s="114">
        <f>K52</f>
        <v>0</v>
      </c>
      <c r="L51" s="104" t="e">
        <f t="shared" si="0"/>
        <v>#DIV/0!</v>
      </c>
      <c r="M51" s="105"/>
      <c r="N51" s="105"/>
      <c r="O51" s="105"/>
      <c r="P51" s="105"/>
      <c r="Q51" s="105"/>
      <c r="R51" s="105"/>
      <c r="S51" s="105"/>
      <c r="T51" s="105"/>
      <c r="U51" s="106"/>
      <c r="V51" s="107"/>
      <c r="W51" s="107"/>
      <c r="X51" s="107"/>
    </row>
    <row r="52" spans="1:24" s="108" customFormat="1" ht="51" hidden="1" customHeight="1" x14ac:dyDescent="0.2">
      <c r="A52" s="102" t="s">
        <v>231</v>
      </c>
      <c r="B52" s="102" t="s">
        <v>176</v>
      </c>
      <c r="C52" s="102" t="s">
        <v>216</v>
      </c>
      <c r="D52" s="102" t="s">
        <v>200</v>
      </c>
      <c r="E52" s="102" t="s">
        <v>291</v>
      </c>
      <c r="F52" s="102" t="s">
        <v>200</v>
      </c>
      <c r="G52" s="102" t="s">
        <v>179</v>
      </c>
      <c r="H52" s="102" t="s">
        <v>288</v>
      </c>
      <c r="I52" s="110" t="s">
        <v>290</v>
      </c>
      <c r="J52" s="114">
        <v>0</v>
      </c>
      <c r="K52" s="114">
        <v>0</v>
      </c>
      <c r="L52" s="104" t="e">
        <f t="shared" si="0"/>
        <v>#DIV/0!</v>
      </c>
      <c r="M52" s="105"/>
      <c r="N52" s="105"/>
      <c r="O52" s="105"/>
      <c r="P52" s="105"/>
      <c r="Q52" s="105"/>
      <c r="R52" s="105"/>
      <c r="S52" s="105"/>
      <c r="T52" s="105"/>
      <c r="U52" s="106"/>
      <c r="V52" s="107"/>
      <c r="W52" s="107"/>
      <c r="X52" s="107"/>
    </row>
    <row r="53" spans="1:24" s="108" customFormat="1" ht="21" customHeight="1" x14ac:dyDescent="0.2">
      <c r="A53" s="102" t="s">
        <v>177</v>
      </c>
      <c r="B53" s="102" t="s">
        <v>176</v>
      </c>
      <c r="C53" s="102" t="s">
        <v>219</v>
      </c>
      <c r="D53" s="102" t="s">
        <v>178</v>
      </c>
      <c r="E53" s="102" t="s">
        <v>177</v>
      </c>
      <c r="F53" s="102" t="s">
        <v>178</v>
      </c>
      <c r="G53" s="102" t="s">
        <v>179</v>
      </c>
      <c r="H53" s="102" t="s">
        <v>177</v>
      </c>
      <c r="I53" s="103" t="s">
        <v>245</v>
      </c>
      <c r="J53" s="104">
        <f>SUM(J54,J56)</f>
        <v>375</v>
      </c>
      <c r="K53" s="104">
        <f>SUM(K54,K56)</f>
        <v>259.5</v>
      </c>
      <c r="L53" s="104">
        <f t="shared" si="0"/>
        <v>69.199999999999989</v>
      </c>
      <c r="M53" s="105"/>
      <c r="N53" s="105"/>
      <c r="O53" s="105"/>
      <c r="P53" s="105"/>
      <c r="Q53" s="105"/>
      <c r="R53" s="105"/>
      <c r="S53" s="105"/>
      <c r="T53" s="105"/>
      <c r="U53" s="106"/>
      <c r="V53" s="107"/>
      <c r="W53" s="107"/>
      <c r="X53" s="107"/>
    </row>
    <row r="54" spans="1:24" s="108" customFormat="1" ht="25.7" hidden="1" customHeight="1" x14ac:dyDescent="0.2">
      <c r="A54" s="102" t="s">
        <v>231</v>
      </c>
      <c r="B54" s="102" t="s">
        <v>176</v>
      </c>
      <c r="C54" s="102" t="s">
        <v>210</v>
      </c>
      <c r="D54" s="102" t="s">
        <v>178</v>
      </c>
      <c r="E54" s="102" t="s">
        <v>177</v>
      </c>
      <c r="F54" s="102" t="s">
        <v>178</v>
      </c>
      <c r="G54" s="102" t="s">
        <v>179</v>
      </c>
      <c r="H54" s="102" t="s">
        <v>246</v>
      </c>
      <c r="I54" s="110" t="s">
        <v>247</v>
      </c>
      <c r="J54" s="111">
        <f>SUM(J55)</f>
        <v>0</v>
      </c>
      <c r="K54" s="111">
        <f>SUM(K55)</f>
        <v>0</v>
      </c>
      <c r="L54" s="104" t="e">
        <f t="shared" si="0"/>
        <v>#DIV/0!</v>
      </c>
      <c r="M54" s="105"/>
      <c r="N54" s="105"/>
      <c r="O54" s="105"/>
      <c r="P54" s="105"/>
      <c r="Q54" s="105"/>
      <c r="R54" s="105"/>
      <c r="S54" s="105"/>
      <c r="T54" s="105"/>
      <c r="U54" s="106"/>
      <c r="V54" s="107"/>
      <c r="W54" s="107"/>
      <c r="X54" s="107"/>
    </row>
    <row r="55" spans="1:24" s="108" customFormat="1" ht="41.25" hidden="1" customHeight="1" x14ac:dyDescent="0.2">
      <c r="A55" s="102" t="s">
        <v>231</v>
      </c>
      <c r="B55" s="102" t="s">
        <v>176</v>
      </c>
      <c r="C55" s="102" t="s">
        <v>210</v>
      </c>
      <c r="D55" s="102" t="s">
        <v>185</v>
      </c>
      <c r="E55" s="102" t="s">
        <v>248</v>
      </c>
      <c r="F55" s="102" t="s">
        <v>200</v>
      </c>
      <c r="G55" s="102" t="s">
        <v>179</v>
      </c>
      <c r="H55" s="102" t="s">
        <v>246</v>
      </c>
      <c r="I55" s="110" t="s">
        <v>249</v>
      </c>
      <c r="J55" s="114"/>
      <c r="K55" s="114"/>
      <c r="L55" s="104" t="e">
        <f t="shared" si="0"/>
        <v>#DIV/0!</v>
      </c>
      <c r="M55" s="105"/>
      <c r="N55" s="105"/>
      <c r="O55" s="105"/>
      <c r="P55" s="105"/>
      <c r="Q55" s="105"/>
      <c r="R55" s="105"/>
      <c r="S55" s="105"/>
      <c r="T55" s="105"/>
      <c r="U55" s="106"/>
      <c r="V55" s="107"/>
      <c r="W55" s="107"/>
      <c r="X55" s="107"/>
    </row>
    <row r="56" spans="1:24" s="108" customFormat="1" ht="22.5" customHeight="1" x14ac:dyDescent="0.2">
      <c r="A56" s="102" t="s">
        <v>231</v>
      </c>
      <c r="B56" s="102" t="s">
        <v>176</v>
      </c>
      <c r="C56" s="102" t="s">
        <v>219</v>
      </c>
      <c r="D56" s="102" t="s">
        <v>201</v>
      </c>
      <c r="E56" s="102" t="s">
        <v>250</v>
      </c>
      <c r="F56" s="102" t="s">
        <v>178</v>
      </c>
      <c r="G56" s="102" t="s">
        <v>179</v>
      </c>
      <c r="H56" s="102" t="s">
        <v>251</v>
      </c>
      <c r="I56" s="110" t="s">
        <v>252</v>
      </c>
      <c r="J56" s="111">
        <f>SUM(J57)</f>
        <v>375</v>
      </c>
      <c r="K56" s="111">
        <f>SUM(K57)</f>
        <v>259.5</v>
      </c>
      <c r="L56" s="104">
        <f t="shared" si="0"/>
        <v>69.199999999999989</v>
      </c>
      <c r="M56" s="105"/>
      <c r="N56" s="105"/>
      <c r="O56" s="105"/>
      <c r="P56" s="105"/>
      <c r="Q56" s="105"/>
      <c r="R56" s="105"/>
      <c r="S56" s="105"/>
      <c r="T56" s="105"/>
      <c r="U56" s="106"/>
      <c r="V56" s="107"/>
      <c r="W56" s="107"/>
      <c r="X56" s="107"/>
    </row>
    <row r="57" spans="1:24" s="108" customFormat="1" ht="30.95" customHeight="1" x14ac:dyDescent="0.2">
      <c r="A57" s="102" t="s">
        <v>231</v>
      </c>
      <c r="B57" s="102" t="s">
        <v>176</v>
      </c>
      <c r="C57" s="102" t="s">
        <v>219</v>
      </c>
      <c r="D57" s="102" t="s">
        <v>201</v>
      </c>
      <c r="E57" s="102" t="s">
        <v>250</v>
      </c>
      <c r="F57" s="102" t="s">
        <v>200</v>
      </c>
      <c r="G57" s="102" t="s">
        <v>179</v>
      </c>
      <c r="H57" s="102" t="s">
        <v>251</v>
      </c>
      <c r="I57" s="110" t="s">
        <v>253</v>
      </c>
      <c r="J57" s="111">
        <v>375</v>
      </c>
      <c r="K57" s="111">
        <v>259.5</v>
      </c>
      <c r="L57" s="104">
        <f t="shared" si="0"/>
        <v>69.199999999999989</v>
      </c>
      <c r="M57" s="105"/>
      <c r="N57" s="105"/>
      <c r="O57" s="105"/>
      <c r="P57" s="105"/>
      <c r="Q57" s="105"/>
      <c r="R57" s="105"/>
      <c r="S57" s="105"/>
      <c r="T57" s="105"/>
      <c r="U57" s="106"/>
      <c r="V57" s="107"/>
      <c r="W57" s="107"/>
      <c r="X57" s="107"/>
    </row>
    <row r="58" spans="1:24" s="108" customFormat="1" ht="15" customHeight="1" x14ac:dyDescent="0.2">
      <c r="A58" s="102" t="s">
        <v>177</v>
      </c>
      <c r="B58" s="102" t="s">
        <v>181</v>
      </c>
      <c r="C58" s="102" t="s">
        <v>178</v>
      </c>
      <c r="D58" s="102" t="s">
        <v>178</v>
      </c>
      <c r="E58" s="102" t="s">
        <v>177</v>
      </c>
      <c r="F58" s="102" t="s">
        <v>178</v>
      </c>
      <c r="G58" s="102" t="s">
        <v>179</v>
      </c>
      <c r="H58" s="102" t="s">
        <v>177</v>
      </c>
      <c r="I58" s="103" t="s">
        <v>254</v>
      </c>
      <c r="J58" s="123">
        <f>SUM(J59,J74)</f>
        <v>40087.1</v>
      </c>
      <c r="K58" s="123">
        <f>SUM(K59,K74,K76,K77)</f>
        <v>17139.599999999999</v>
      </c>
      <c r="L58" s="104">
        <f t="shared" si="0"/>
        <v>42.755899029862469</v>
      </c>
      <c r="M58" s="105"/>
      <c r="N58" s="105"/>
      <c r="O58" s="105"/>
      <c r="P58" s="105"/>
      <c r="Q58" s="105"/>
      <c r="R58" s="105"/>
      <c r="S58" s="105"/>
      <c r="T58" s="105"/>
      <c r="U58" s="106"/>
      <c r="V58" s="107"/>
      <c r="W58" s="107"/>
      <c r="X58" s="107"/>
    </row>
    <row r="59" spans="1:24" s="108" customFormat="1" ht="27.75" customHeight="1" x14ac:dyDescent="0.2">
      <c r="A59" s="102" t="s">
        <v>177</v>
      </c>
      <c r="B59" s="102" t="s">
        <v>181</v>
      </c>
      <c r="C59" s="102" t="s">
        <v>185</v>
      </c>
      <c r="D59" s="102" t="s">
        <v>178</v>
      </c>
      <c r="E59" s="102" t="s">
        <v>177</v>
      </c>
      <c r="F59" s="102" t="s">
        <v>178</v>
      </c>
      <c r="G59" s="102" t="s">
        <v>179</v>
      </c>
      <c r="H59" s="102" t="s">
        <v>177</v>
      </c>
      <c r="I59" s="103" t="s">
        <v>255</v>
      </c>
      <c r="J59" s="123">
        <f>SUM(J60,J63,J67,J72)</f>
        <v>37487.1</v>
      </c>
      <c r="K59" s="123">
        <f>SUM(K60,K63,K67,K72)</f>
        <v>14555.399999999998</v>
      </c>
      <c r="L59" s="104">
        <f t="shared" si="0"/>
        <v>38.82775674832142</v>
      </c>
      <c r="M59" s="105"/>
      <c r="N59" s="105"/>
      <c r="O59" s="105"/>
      <c r="P59" s="105"/>
      <c r="Q59" s="105"/>
      <c r="R59" s="105"/>
      <c r="S59" s="105"/>
      <c r="T59" s="105"/>
      <c r="U59" s="106"/>
      <c r="V59" s="107"/>
      <c r="W59" s="107"/>
      <c r="X59" s="107"/>
    </row>
    <row r="60" spans="1:24" s="108" customFormat="1" ht="27.75" customHeight="1" x14ac:dyDescent="0.2">
      <c r="A60" s="102" t="s">
        <v>177</v>
      </c>
      <c r="B60" s="102" t="s">
        <v>181</v>
      </c>
      <c r="C60" s="102" t="s">
        <v>185</v>
      </c>
      <c r="D60" s="102" t="s">
        <v>216</v>
      </c>
      <c r="E60" s="102" t="s">
        <v>177</v>
      </c>
      <c r="F60" s="102" t="s">
        <v>178</v>
      </c>
      <c r="G60" s="102" t="s">
        <v>179</v>
      </c>
      <c r="H60" s="102" t="s">
        <v>256</v>
      </c>
      <c r="I60" s="103" t="s">
        <v>257</v>
      </c>
      <c r="J60" s="104">
        <f t="shared" ref="J60:K61" si="3">SUM(J61)</f>
        <v>7474</v>
      </c>
      <c r="K60" s="104">
        <f t="shared" si="3"/>
        <v>5367.5</v>
      </c>
      <c r="L60" s="104">
        <f t="shared" si="0"/>
        <v>71.815627508696807</v>
      </c>
      <c r="M60" s="105"/>
      <c r="N60" s="105"/>
      <c r="O60" s="105"/>
      <c r="P60" s="105"/>
      <c r="Q60" s="105"/>
      <c r="R60" s="105"/>
      <c r="S60" s="105"/>
      <c r="T60" s="105"/>
      <c r="U60" s="106"/>
      <c r="V60" s="107"/>
      <c r="W60" s="107"/>
      <c r="X60" s="107"/>
    </row>
    <row r="61" spans="1:24" s="108" customFormat="1" ht="20.65" customHeight="1" x14ac:dyDescent="0.2">
      <c r="A61" s="102" t="s">
        <v>231</v>
      </c>
      <c r="B61" s="102" t="s">
        <v>181</v>
      </c>
      <c r="C61" s="102" t="s">
        <v>185</v>
      </c>
      <c r="D61" s="102" t="s">
        <v>216</v>
      </c>
      <c r="E61" s="102" t="s">
        <v>224</v>
      </c>
      <c r="F61" s="102" t="s">
        <v>178</v>
      </c>
      <c r="G61" s="102" t="s">
        <v>179</v>
      </c>
      <c r="H61" s="102" t="s">
        <v>256</v>
      </c>
      <c r="I61" s="110" t="s">
        <v>258</v>
      </c>
      <c r="J61" s="111">
        <f t="shared" si="3"/>
        <v>7474</v>
      </c>
      <c r="K61" s="111">
        <f t="shared" si="3"/>
        <v>5367.5</v>
      </c>
      <c r="L61" s="104">
        <f t="shared" si="0"/>
        <v>71.815627508696807</v>
      </c>
      <c r="M61" s="105"/>
      <c r="N61" s="105"/>
      <c r="O61" s="105"/>
      <c r="P61" s="105"/>
      <c r="Q61" s="105"/>
      <c r="R61" s="105"/>
      <c r="S61" s="105"/>
      <c r="T61" s="105"/>
      <c r="U61" s="106"/>
      <c r="V61" s="107"/>
      <c r="W61" s="107"/>
      <c r="X61" s="107"/>
    </row>
    <row r="62" spans="1:24" s="108" customFormat="1" ht="30.2" customHeight="1" x14ac:dyDescent="0.2">
      <c r="A62" s="102" t="s">
        <v>231</v>
      </c>
      <c r="B62" s="102" t="s">
        <v>181</v>
      </c>
      <c r="C62" s="102" t="s">
        <v>185</v>
      </c>
      <c r="D62" s="102" t="s">
        <v>216</v>
      </c>
      <c r="E62" s="102" t="s">
        <v>224</v>
      </c>
      <c r="F62" s="102" t="s">
        <v>200</v>
      </c>
      <c r="G62" s="102" t="s">
        <v>179</v>
      </c>
      <c r="H62" s="102" t="s">
        <v>256</v>
      </c>
      <c r="I62" s="110" t="s">
        <v>259</v>
      </c>
      <c r="J62" s="114">
        <v>7474</v>
      </c>
      <c r="K62" s="114">
        <v>5367.5</v>
      </c>
      <c r="L62" s="104">
        <f t="shared" si="0"/>
        <v>71.815627508696807</v>
      </c>
      <c r="M62" s="105"/>
      <c r="N62" s="105"/>
      <c r="O62" s="105"/>
      <c r="P62" s="105"/>
      <c r="Q62" s="105"/>
      <c r="R62" s="105"/>
      <c r="S62" s="105"/>
      <c r="T62" s="105"/>
      <c r="U62" s="106"/>
      <c r="V62" s="107"/>
      <c r="W62" s="107"/>
      <c r="X62" s="107"/>
    </row>
    <row r="63" spans="1:24" s="108" customFormat="1" ht="27.75" customHeight="1" x14ac:dyDescent="0.2">
      <c r="A63" s="102" t="s">
        <v>177</v>
      </c>
      <c r="B63" s="102" t="s">
        <v>181</v>
      </c>
      <c r="C63" s="102" t="s">
        <v>185</v>
      </c>
      <c r="D63" s="102" t="s">
        <v>234</v>
      </c>
      <c r="E63" s="102" t="s">
        <v>177</v>
      </c>
      <c r="F63" s="102" t="s">
        <v>178</v>
      </c>
      <c r="G63" s="102" t="s">
        <v>179</v>
      </c>
      <c r="H63" s="102" t="s">
        <v>256</v>
      </c>
      <c r="I63" s="103" t="s">
        <v>261</v>
      </c>
      <c r="J63" s="104">
        <f>SUM(J64,J65)</f>
        <v>18766.400000000001</v>
      </c>
      <c r="K63" s="104">
        <f>SUM(K64,K65)</f>
        <v>5784.8</v>
      </c>
      <c r="L63" s="104">
        <f t="shared" si="0"/>
        <v>30.825304800068203</v>
      </c>
      <c r="M63" s="105"/>
      <c r="N63" s="105"/>
      <c r="O63" s="105"/>
      <c r="P63" s="105"/>
      <c r="Q63" s="105"/>
      <c r="R63" s="105"/>
      <c r="S63" s="105"/>
      <c r="T63" s="105"/>
      <c r="U63" s="106"/>
      <c r="V63" s="107"/>
      <c r="W63" s="107"/>
      <c r="X63" s="107"/>
    </row>
    <row r="64" spans="1:24" s="108" customFormat="1" ht="20.25" customHeight="1" x14ac:dyDescent="0.2">
      <c r="A64" s="102" t="s">
        <v>231</v>
      </c>
      <c r="B64" s="102" t="s">
        <v>181</v>
      </c>
      <c r="C64" s="102" t="s">
        <v>185</v>
      </c>
      <c r="D64" s="102" t="s">
        <v>260</v>
      </c>
      <c r="E64" s="102" t="s">
        <v>263</v>
      </c>
      <c r="F64" s="102" t="s">
        <v>200</v>
      </c>
      <c r="G64" s="102" t="s">
        <v>179</v>
      </c>
      <c r="H64" s="102" t="s">
        <v>256</v>
      </c>
      <c r="I64" s="110" t="s">
        <v>264</v>
      </c>
      <c r="J64" s="111">
        <v>18766.400000000001</v>
      </c>
      <c r="K64" s="111">
        <v>5784.8</v>
      </c>
      <c r="L64" s="104">
        <f t="shared" si="0"/>
        <v>30.825304800068203</v>
      </c>
      <c r="M64" s="105"/>
      <c r="N64" s="105"/>
      <c r="O64" s="105"/>
      <c r="P64" s="105"/>
      <c r="Q64" s="105"/>
      <c r="R64" s="105"/>
      <c r="S64" s="105"/>
      <c r="T64" s="105"/>
      <c r="U64" s="106"/>
      <c r="V64" s="107"/>
      <c r="W64" s="107"/>
      <c r="X64" s="107"/>
    </row>
    <row r="65" spans="1:24" s="108" customFormat="1" ht="18" hidden="1" customHeight="1" x14ac:dyDescent="0.2">
      <c r="A65" s="118" t="s">
        <v>177</v>
      </c>
      <c r="B65" s="118" t="s">
        <v>181</v>
      </c>
      <c r="C65" s="118" t="s">
        <v>185</v>
      </c>
      <c r="D65" s="118" t="s">
        <v>260</v>
      </c>
      <c r="E65" s="118" t="s">
        <v>275</v>
      </c>
      <c r="F65" s="118" t="s">
        <v>178</v>
      </c>
      <c r="G65" s="118" t="s">
        <v>179</v>
      </c>
      <c r="H65" s="118" t="s">
        <v>256</v>
      </c>
      <c r="I65" s="119" t="s">
        <v>303</v>
      </c>
      <c r="J65" s="111">
        <f>J66</f>
        <v>0</v>
      </c>
      <c r="K65" s="111">
        <f>K66</f>
        <v>0</v>
      </c>
      <c r="L65" s="104" t="e">
        <f t="shared" si="0"/>
        <v>#DIV/0!</v>
      </c>
      <c r="M65" s="105"/>
      <c r="N65" s="105"/>
      <c r="O65" s="105"/>
      <c r="P65" s="105"/>
      <c r="Q65" s="105"/>
      <c r="R65" s="105"/>
      <c r="S65" s="105"/>
      <c r="T65" s="105"/>
      <c r="U65" s="106"/>
      <c r="V65" s="107"/>
      <c r="W65" s="107"/>
      <c r="X65" s="107"/>
    </row>
    <row r="66" spans="1:24" s="108" customFormat="1" ht="18.75" hidden="1" customHeight="1" x14ac:dyDescent="0.2">
      <c r="A66" s="102" t="s">
        <v>231</v>
      </c>
      <c r="B66" s="102" t="s">
        <v>181</v>
      </c>
      <c r="C66" s="102" t="s">
        <v>185</v>
      </c>
      <c r="D66" s="102" t="s">
        <v>260</v>
      </c>
      <c r="E66" s="102" t="s">
        <v>275</v>
      </c>
      <c r="F66" s="102" t="s">
        <v>200</v>
      </c>
      <c r="G66" s="102" t="s">
        <v>179</v>
      </c>
      <c r="H66" s="102" t="s">
        <v>256</v>
      </c>
      <c r="I66" s="119" t="s">
        <v>304</v>
      </c>
      <c r="J66" s="111">
        <v>0</v>
      </c>
      <c r="K66" s="111">
        <v>0</v>
      </c>
      <c r="L66" s="104" t="e">
        <f t="shared" si="0"/>
        <v>#DIV/0!</v>
      </c>
      <c r="M66" s="105"/>
      <c r="N66" s="105"/>
      <c r="O66" s="105"/>
      <c r="P66" s="105"/>
      <c r="Q66" s="105"/>
      <c r="R66" s="105"/>
      <c r="S66" s="105"/>
      <c r="T66" s="105"/>
      <c r="U66" s="106"/>
      <c r="V66" s="107"/>
      <c r="W66" s="107"/>
      <c r="X66" s="107"/>
    </row>
    <row r="67" spans="1:24" s="108" customFormat="1" ht="27" customHeight="1" x14ac:dyDescent="0.2">
      <c r="A67" s="102" t="s">
        <v>177</v>
      </c>
      <c r="B67" s="102" t="s">
        <v>181</v>
      </c>
      <c r="C67" s="102" t="s">
        <v>185</v>
      </c>
      <c r="D67" s="102" t="s">
        <v>262</v>
      </c>
      <c r="E67" s="102" t="s">
        <v>177</v>
      </c>
      <c r="F67" s="102" t="s">
        <v>178</v>
      </c>
      <c r="G67" s="102" t="s">
        <v>179</v>
      </c>
      <c r="H67" s="102" t="s">
        <v>256</v>
      </c>
      <c r="I67" s="103" t="s">
        <v>265</v>
      </c>
      <c r="J67" s="104">
        <f>SUM(J68,J70)</f>
        <v>349.1</v>
      </c>
      <c r="K67" s="104">
        <f>SUM(K68,K70)</f>
        <v>261.8</v>
      </c>
      <c r="L67" s="104">
        <f t="shared" si="0"/>
        <v>74.992838728158119</v>
      </c>
      <c r="M67" s="105"/>
      <c r="N67" s="105"/>
      <c r="O67" s="105"/>
      <c r="P67" s="105"/>
      <c r="Q67" s="105"/>
      <c r="R67" s="105"/>
      <c r="S67" s="105"/>
      <c r="T67" s="105"/>
      <c r="U67" s="106"/>
      <c r="V67" s="107"/>
      <c r="W67" s="107"/>
      <c r="X67" s="107"/>
    </row>
    <row r="68" spans="1:24" s="108" customFormat="1" ht="27" customHeight="1" x14ac:dyDescent="0.2">
      <c r="A68" s="102" t="s">
        <v>231</v>
      </c>
      <c r="B68" s="102" t="s">
        <v>181</v>
      </c>
      <c r="C68" s="102" t="s">
        <v>185</v>
      </c>
      <c r="D68" s="102" t="s">
        <v>262</v>
      </c>
      <c r="E68" s="102" t="s">
        <v>266</v>
      </c>
      <c r="F68" s="102" t="s">
        <v>178</v>
      </c>
      <c r="G68" s="102" t="s">
        <v>179</v>
      </c>
      <c r="H68" s="102" t="s">
        <v>256</v>
      </c>
      <c r="I68" s="110" t="s">
        <v>267</v>
      </c>
      <c r="J68" s="111">
        <f>SUM(J69)</f>
        <v>0.1</v>
      </c>
      <c r="K68" s="111">
        <f>SUM(K69)</f>
        <v>0.1</v>
      </c>
      <c r="L68" s="104">
        <f t="shared" si="0"/>
        <v>100</v>
      </c>
      <c r="M68" s="105"/>
      <c r="N68" s="105"/>
      <c r="O68" s="105"/>
      <c r="P68" s="105"/>
      <c r="Q68" s="105"/>
      <c r="R68" s="105"/>
      <c r="S68" s="105"/>
      <c r="T68" s="105"/>
      <c r="U68" s="106"/>
      <c r="V68" s="107"/>
      <c r="W68" s="107"/>
      <c r="X68" s="107"/>
    </row>
    <row r="69" spans="1:24" s="108" customFormat="1" ht="27" customHeight="1" x14ac:dyDescent="0.2">
      <c r="A69" s="102" t="s">
        <v>231</v>
      </c>
      <c r="B69" s="102" t="s">
        <v>181</v>
      </c>
      <c r="C69" s="102" t="s">
        <v>185</v>
      </c>
      <c r="D69" s="102" t="s">
        <v>262</v>
      </c>
      <c r="E69" s="102" t="s">
        <v>266</v>
      </c>
      <c r="F69" s="102" t="s">
        <v>200</v>
      </c>
      <c r="G69" s="102" t="s">
        <v>179</v>
      </c>
      <c r="H69" s="102" t="s">
        <v>256</v>
      </c>
      <c r="I69" s="110" t="s">
        <v>268</v>
      </c>
      <c r="J69" s="116">
        <v>0.1</v>
      </c>
      <c r="K69" s="116">
        <v>0.1</v>
      </c>
      <c r="L69" s="104">
        <f t="shared" si="0"/>
        <v>100</v>
      </c>
      <c r="M69" s="105"/>
      <c r="N69" s="105"/>
      <c r="O69" s="105"/>
      <c r="P69" s="105"/>
      <c r="Q69" s="105"/>
      <c r="R69" s="105"/>
      <c r="S69" s="105"/>
      <c r="T69" s="105"/>
      <c r="U69" s="106"/>
      <c r="V69" s="107"/>
      <c r="W69" s="107"/>
      <c r="X69" s="107"/>
    </row>
    <row r="70" spans="1:24" s="108" customFormat="1" ht="28.5" customHeight="1" x14ac:dyDescent="0.2">
      <c r="A70" s="102" t="s">
        <v>231</v>
      </c>
      <c r="B70" s="102" t="s">
        <v>181</v>
      </c>
      <c r="C70" s="102" t="s">
        <v>185</v>
      </c>
      <c r="D70" s="102" t="s">
        <v>269</v>
      </c>
      <c r="E70" s="102" t="s">
        <v>270</v>
      </c>
      <c r="F70" s="102" t="s">
        <v>178</v>
      </c>
      <c r="G70" s="102" t="s">
        <v>179</v>
      </c>
      <c r="H70" s="102" t="s">
        <v>256</v>
      </c>
      <c r="I70" s="110" t="s">
        <v>271</v>
      </c>
      <c r="J70" s="111">
        <f>SUM(J71)</f>
        <v>349</v>
      </c>
      <c r="K70" s="111">
        <f>SUM(K71)</f>
        <v>261.7</v>
      </c>
      <c r="L70" s="104">
        <f t="shared" si="0"/>
        <v>74.985673352435526</v>
      </c>
      <c r="M70" s="105"/>
      <c r="N70" s="105"/>
      <c r="O70" s="105"/>
      <c r="P70" s="105"/>
      <c r="Q70" s="105"/>
      <c r="R70" s="105"/>
      <c r="S70" s="105"/>
      <c r="T70" s="105"/>
      <c r="U70" s="106"/>
      <c r="V70" s="107"/>
      <c r="W70" s="107"/>
      <c r="X70" s="107"/>
    </row>
    <row r="71" spans="1:24" s="108" customFormat="1" ht="41.25" customHeight="1" x14ac:dyDescent="0.2">
      <c r="A71" s="102" t="s">
        <v>231</v>
      </c>
      <c r="B71" s="102" t="s">
        <v>181</v>
      </c>
      <c r="C71" s="102" t="s">
        <v>185</v>
      </c>
      <c r="D71" s="102" t="s">
        <v>269</v>
      </c>
      <c r="E71" s="102" t="s">
        <v>270</v>
      </c>
      <c r="F71" s="102" t="s">
        <v>200</v>
      </c>
      <c r="G71" s="102" t="s">
        <v>179</v>
      </c>
      <c r="H71" s="102" t="s">
        <v>256</v>
      </c>
      <c r="I71" s="110" t="s">
        <v>272</v>
      </c>
      <c r="J71" s="114">
        <v>349</v>
      </c>
      <c r="K71" s="116">
        <v>261.7</v>
      </c>
      <c r="L71" s="104">
        <f t="shared" si="0"/>
        <v>74.985673352435526</v>
      </c>
      <c r="M71" s="105"/>
      <c r="N71" s="105"/>
      <c r="O71" s="105"/>
      <c r="P71" s="105"/>
      <c r="Q71" s="105"/>
      <c r="R71" s="105"/>
      <c r="S71" s="105"/>
      <c r="T71" s="105"/>
      <c r="U71" s="106"/>
      <c r="V71" s="107"/>
      <c r="W71" s="107"/>
      <c r="X71" s="107"/>
    </row>
    <row r="72" spans="1:24" s="108" customFormat="1" ht="15" customHeight="1" x14ac:dyDescent="0.2">
      <c r="A72" s="102" t="s">
        <v>177</v>
      </c>
      <c r="B72" s="102" t="s">
        <v>181</v>
      </c>
      <c r="C72" s="102" t="s">
        <v>185</v>
      </c>
      <c r="D72" s="102" t="s">
        <v>273</v>
      </c>
      <c r="E72" s="102" t="s">
        <v>177</v>
      </c>
      <c r="F72" s="102" t="s">
        <v>178</v>
      </c>
      <c r="G72" s="102" t="s">
        <v>179</v>
      </c>
      <c r="H72" s="102" t="s">
        <v>256</v>
      </c>
      <c r="I72" s="103" t="s">
        <v>26</v>
      </c>
      <c r="J72" s="104">
        <f>SUM(J73)</f>
        <v>10897.6</v>
      </c>
      <c r="K72" s="104">
        <f>SUM(K73)</f>
        <v>3141.3</v>
      </c>
      <c r="L72" s="104">
        <f t="shared" si="0"/>
        <v>28.82561297900455</v>
      </c>
      <c r="M72" s="105"/>
      <c r="N72" s="105"/>
      <c r="O72" s="105"/>
      <c r="P72" s="105"/>
      <c r="Q72" s="105"/>
      <c r="R72" s="105"/>
      <c r="S72" s="105"/>
      <c r="T72" s="105"/>
      <c r="U72" s="106"/>
      <c r="V72" s="107"/>
      <c r="W72" s="107"/>
      <c r="X72" s="107"/>
    </row>
    <row r="73" spans="1:24" s="108" customFormat="1" ht="33.4" customHeight="1" x14ac:dyDescent="0.2">
      <c r="A73" s="102" t="s">
        <v>231</v>
      </c>
      <c r="B73" s="102" t="s">
        <v>181</v>
      </c>
      <c r="C73" s="102" t="s">
        <v>185</v>
      </c>
      <c r="D73" s="102" t="s">
        <v>274</v>
      </c>
      <c r="E73" s="102" t="s">
        <v>275</v>
      </c>
      <c r="F73" s="102" t="s">
        <v>200</v>
      </c>
      <c r="G73" s="102" t="s">
        <v>179</v>
      </c>
      <c r="H73" s="102" t="s">
        <v>256</v>
      </c>
      <c r="I73" s="110" t="s">
        <v>276</v>
      </c>
      <c r="J73" s="111">
        <v>10897.6</v>
      </c>
      <c r="K73" s="111">
        <v>3141.3</v>
      </c>
      <c r="L73" s="104">
        <f t="shared" si="0"/>
        <v>28.82561297900455</v>
      </c>
      <c r="M73" s="105"/>
      <c r="N73" s="105"/>
      <c r="O73" s="105"/>
      <c r="P73" s="105"/>
      <c r="Q73" s="105"/>
      <c r="R73" s="105"/>
      <c r="S73" s="105"/>
      <c r="T73" s="105"/>
      <c r="U73" s="106"/>
      <c r="V73" s="107"/>
      <c r="W73" s="107"/>
      <c r="X73" s="107"/>
    </row>
    <row r="74" spans="1:24" s="108" customFormat="1" ht="18.600000000000001" customHeight="1" x14ac:dyDescent="0.2">
      <c r="A74" s="102" t="s">
        <v>177</v>
      </c>
      <c r="B74" s="102" t="s">
        <v>181</v>
      </c>
      <c r="C74" s="102" t="s">
        <v>277</v>
      </c>
      <c r="D74" s="102" t="s">
        <v>201</v>
      </c>
      <c r="E74" s="102" t="s">
        <v>177</v>
      </c>
      <c r="F74" s="102" t="s">
        <v>178</v>
      </c>
      <c r="G74" s="102" t="s">
        <v>179</v>
      </c>
      <c r="H74" s="102" t="s">
        <v>177</v>
      </c>
      <c r="I74" s="103" t="s">
        <v>278</v>
      </c>
      <c r="J74" s="104">
        <f>SUM(J75)</f>
        <v>2600</v>
      </c>
      <c r="K74" s="104">
        <f>SUM(K75)</f>
        <v>2600</v>
      </c>
      <c r="L74" s="104">
        <f t="shared" si="0"/>
        <v>100</v>
      </c>
      <c r="M74" s="105"/>
      <c r="N74" s="105"/>
      <c r="O74" s="105"/>
      <c r="P74" s="105"/>
      <c r="Q74" s="105"/>
      <c r="R74" s="105"/>
      <c r="S74" s="105"/>
      <c r="T74" s="105"/>
      <c r="U74" s="106"/>
      <c r="V74" s="107"/>
      <c r="W74" s="107"/>
      <c r="X74" s="107"/>
    </row>
    <row r="75" spans="1:24" s="108" customFormat="1" ht="27.75" customHeight="1" x14ac:dyDescent="0.2">
      <c r="A75" s="102" t="s">
        <v>231</v>
      </c>
      <c r="B75" s="102" t="s">
        <v>181</v>
      </c>
      <c r="C75" s="102" t="s">
        <v>277</v>
      </c>
      <c r="D75" s="102" t="s">
        <v>201</v>
      </c>
      <c r="E75" s="102" t="s">
        <v>208</v>
      </c>
      <c r="F75" s="102" t="s">
        <v>200</v>
      </c>
      <c r="G75" s="102" t="s">
        <v>179</v>
      </c>
      <c r="H75" s="102" t="s">
        <v>256</v>
      </c>
      <c r="I75" s="110" t="s">
        <v>279</v>
      </c>
      <c r="J75" s="111">
        <v>2600</v>
      </c>
      <c r="K75" s="111">
        <v>2600</v>
      </c>
      <c r="L75" s="104">
        <f t="shared" si="0"/>
        <v>100</v>
      </c>
      <c r="M75" s="105"/>
      <c r="N75" s="105"/>
      <c r="O75" s="105"/>
      <c r="P75" s="105"/>
      <c r="Q75" s="105"/>
      <c r="R75" s="105"/>
      <c r="S75" s="105"/>
      <c r="T75" s="105"/>
      <c r="U75" s="106"/>
      <c r="V75" s="107"/>
      <c r="W75" s="107"/>
      <c r="X75" s="107"/>
    </row>
    <row r="76" spans="1:24" s="108" customFormat="1" ht="39.75" customHeight="1" x14ac:dyDescent="0.2">
      <c r="A76" s="102" t="s">
        <v>231</v>
      </c>
      <c r="B76" s="102" t="s">
        <v>181</v>
      </c>
      <c r="C76" s="102" t="s">
        <v>230</v>
      </c>
      <c r="D76" s="102" t="s">
        <v>269</v>
      </c>
      <c r="E76" s="102" t="s">
        <v>270</v>
      </c>
      <c r="F76" s="102" t="s">
        <v>200</v>
      </c>
      <c r="G76" s="102" t="s">
        <v>179</v>
      </c>
      <c r="H76" s="102" t="s">
        <v>256</v>
      </c>
      <c r="I76" s="122" t="s">
        <v>300</v>
      </c>
      <c r="J76" s="111"/>
      <c r="K76" s="111">
        <v>-15.8</v>
      </c>
      <c r="L76" s="104"/>
      <c r="M76" s="105"/>
      <c r="N76" s="105"/>
      <c r="O76" s="105"/>
      <c r="P76" s="105"/>
      <c r="Q76" s="105"/>
      <c r="R76" s="105"/>
      <c r="S76" s="105"/>
      <c r="T76" s="105"/>
      <c r="U76" s="106"/>
      <c r="V76" s="107"/>
      <c r="W76" s="107"/>
      <c r="X76" s="107"/>
    </row>
    <row r="77" spans="1:24" s="108" customFormat="1" ht="39" hidden="1" customHeight="1" x14ac:dyDescent="0.2">
      <c r="A77" s="102" t="s">
        <v>231</v>
      </c>
      <c r="B77" s="102" t="s">
        <v>181</v>
      </c>
      <c r="C77" s="102" t="s">
        <v>230</v>
      </c>
      <c r="D77" s="102" t="s">
        <v>302</v>
      </c>
      <c r="E77" s="102" t="s">
        <v>188</v>
      </c>
      <c r="F77" s="102" t="s">
        <v>200</v>
      </c>
      <c r="G77" s="102" t="s">
        <v>179</v>
      </c>
      <c r="H77" s="102" t="s">
        <v>256</v>
      </c>
      <c r="I77" s="122" t="s">
        <v>301</v>
      </c>
      <c r="J77" s="111"/>
      <c r="K77" s="111">
        <v>0</v>
      </c>
      <c r="L77" s="104"/>
      <c r="M77" s="105"/>
      <c r="N77" s="105"/>
      <c r="O77" s="105"/>
      <c r="P77" s="105"/>
      <c r="Q77" s="105"/>
      <c r="R77" s="105"/>
      <c r="S77" s="105"/>
      <c r="T77" s="105"/>
      <c r="U77" s="106"/>
      <c r="V77" s="107"/>
      <c r="W77" s="107"/>
      <c r="X77" s="107"/>
    </row>
    <row r="78" spans="1:24" s="108" customFormat="1" ht="15" customHeight="1" x14ac:dyDescent="0.2">
      <c r="A78" s="241" t="s">
        <v>280</v>
      </c>
      <c r="B78" s="241"/>
      <c r="C78" s="241"/>
      <c r="D78" s="241"/>
      <c r="E78" s="241"/>
      <c r="F78" s="241"/>
      <c r="G78" s="241"/>
      <c r="H78" s="241"/>
      <c r="I78" s="242"/>
      <c r="J78" s="123">
        <f>SUM(J11,J58)</f>
        <v>95314.4</v>
      </c>
      <c r="K78" s="104">
        <f>SUM(K11,K58)</f>
        <v>52451.700000000004</v>
      </c>
      <c r="L78" s="104">
        <f t="shared" si="0"/>
        <v>55.030194807919905</v>
      </c>
      <c r="M78" s="105"/>
      <c r="N78" s="105"/>
      <c r="O78" s="105"/>
      <c r="P78" s="105"/>
      <c r="Q78" s="105"/>
      <c r="R78" s="105"/>
      <c r="S78" s="105"/>
      <c r="T78" s="105"/>
      <c r="U78" s="106"/>
      <c r="V78" s="107"/>
      <c r="W78" s="107"/>
      <c r="X78" s="107"/>
    </row>
  </sheetData>
  <mergeCells count="10">
    <mergeCell ref="A78:I78"/>
    <mergeCell ref="J1:L1"/>
    <mergeCell ref="A5:L5"/>
    <mergeCell ref="A8:H8"/>
    <mergeCell ref="I8:I9"/>
    <mergeCell ref="J8:J9"/>
    <mergeCell ref="K8:K9"/>
    <mergeCell ref="L8:L9"/>
    <mergeCell ref="K2:L2"/>
    <mergeCell ref="K3:L3"/>
  </mergeCells>
  <pageMargins left="0.78740157480314965" right="0.39370078740157483" top="0.78740157480314965" bottom="0.78740157480314965" header="0.51181102362204722" footer="0.51181102362204722"/>
  <pageSetup paperSize="9" scale="73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1"/>
  <sheetViews>
    <sheetView showGridLines="0" tabSelected="1" view="pageBreakPreview" topLeftCell="A139" zoomScale="90" zoomScaleNormal="100" zoomScaleSheetLayoutView="90" workbookViewId="0">
      <selection activeCell="I4" sqref="I4"/>
    </sheetView>
  </sheetViews>
  <sheetFormatPr defaultColWidth="9.140625" defaultRowHeight="12.75" x14ac:dyDescent="0.2"/>
  <cols>
    <col min="1" max="1" width="53.28515625" style="1" customWidth="1"/>
    <col min="2" max="2" width="6.42578125" style="1" customWidth="1"/>
    <col min="3" max="4" width="5" style="1" customWidth="1"/>
    <col min="5" max="5" width="14.140625" style="1" customWidth="1"/>
    <col min="6" max="6" width="5.42578125" style="1" customWidth="1"/>
    <col min="7" max="7" width="14.28515625" style="1" customWidth="1"/>
    <col min="8" max="8" width="11.7109375" style="1" customWidth="1"/>
    <col min="9" max="9" width="11.140625" style="1" customWidth="1"/>
    <col min="10" max="245" width="9.140625" style="1" customWidth="1"/>
    <col min="246" max="16384" width="9.140625" style="1"/>
  </cols>
  <sheetData>
    <row r="1" spans="1:9" ht="15.75" x14ac:dyDescent="0.25">
      <c r="A1" s="41"/>
      <c r="B1" s="41"/>
      <c r="C1" s="41"/>
      <c r="D1" s="41"/>
      <c r="F1" s="238"/>
      <c r="G1" s="238"/>
      <c r="H1" s="238"/>
      <c r="I1" s="223" t="s">
        <v>159</v>
      </c>
    </row>
    <row r="2" spans="1:9" ht="38.25" customHeight="1" x14ac:dyDescent="0.2">
      <c r="A2" s="41"/>
      <c r="B2" s="41"/>
      <c r="C2" s="41"/>
      <c r="F2" s="225"/>
      <c r="G2" s="254" t="s">
        <v>321</v>
      </c>
      <c r="H2" s="254"/>
      <c r="I2" s="254"/>
    </row>
    <row r="3" spans="1:9" ht="15" x14ac:dyDescent="0.25">
      <c r="A3" s="41"/>
      <c r="B3" s="41"/>
      <c r="C3" s="41"/>
      <c r="D3" s="41"/>
      <c r="E3" s="239"/>
      <c r="F3" s="239"/>
      <c r="G3" s="240"/>
      <c r="H3" s="240"/>
      <c r="I3" s="222" t="s">
        <v>341</v>
      </c>
    </row>
    <row r="4" spans="1:9" x14ac:dyDescent="0.2">
      <c r="A4" s="41"/>
      <c r="B4" s="41"/>
      <c r="C4" s="41"/>
      <c r="D4" s="41"/>
      <c r="E4" s="41"/>
      <c r="F4" s="41"/>
      <c r="G4" s="41"/>
      <c r="H4" s="41"/>
    </row>
    <row r="5" spans="1:9" s="44" customFormat="1" ht="42" customHeight="1" x14ac:dyDescent="0.2">
      <c r="A5" s="255" t="s">
        <v>339</v>
      </c>
      <c r="B5" s="256"/>
      <c r="C5" s="256"/>
      <c r="D5" s="256"/>
      <c r="E5" s="256"/>
      <c r="F5" s="256"/>
      <c r="G5" s="256"/>
      <c r="H5" s="256"/>
    </row>
    <row r="6" spans="1:9" ht="17.25" customHeight="1" x14ac:dyDescent="0.2"/>
    <row r="7" spans="1:9" ht="22.5" customHeight="1" x14ac:dyDescent="0.2">
      <c r="A7" s="257" t="s">
        <v>0</v>
      </c>
      <c r="B7" s="257" t="s">
        <v>98</v>
      </c>
      <c r="C7" s="257" t="s">
        <v>1</v>
      </c>
      <c r="D7" s="257" t="s">
        <v>2</v>
      </c>
      <c r="E7" s="257" t="s">
        <v>3</v>
      </c>
      <c r="F7" s="257" t="s">
        <v>4</v>
      </c>
      <c r="G7" s="257" t="s">
        <v>161</v>
      </c>
      <c r="H7" s="259" t="s">
        <v>160</v>
      </c>
      <c r="I7" s="253" t="s">
        <v>162</v>
      </c>
    </row>
    <row r="8" spans="1:9" ht="20.25" customHeight="1" x14ac:dyDescent="0.2">
      <c r="A8" s="258"/>
      <c r="B8" s="258"/>
      <c r="C8" s="258"/>
      <c r="D8" s="258"/>
      <c r="E8" s="258"/>
      <c r="F8" s="258"/>
      <c r="G8" s="261"/>
      <c r="H8" s="260"/>
      <c r="I8" s="253"/>
    </row>
    <row r="9" spans="1:9" ht="28.5" x14ac:dyDescent="0.2">
      <c r="A9" s="124" t="s">
        <v>136</v>
      </c>
      <c r="B9" s="125">
        <v>200</v>
      </c>
      <c r="C9" s="126"/>
      <c r="D9" s="127"/>
      <c r="E9" s="128"/>
      <c r="F9" s="127"/>
      <c r="G9" s="129">
        <f>G199</f>
        <v>128460.90000000002</v>
      </c>
      <c r="H9" s="226">
        <f>H199</f>
        <v>45227.3</v>
      </c>
      <c r="I9" s="235">
        <f>H9/G9*100</f>
        <v>35.207055220693604</v>
      </c>
    </row>
    <row r="10" spans="1:9" ht="14.25" x14ac:dyDescent="0.2">
      <c r="A10" s="124" t="s">
        <v>5</v>
      </c>
      <c r="B10" s="125">
        <v>200</v>
      </c>
      <c r="C10" s="130">
        <v>1</v>
      </c>
      <c r="D10" s="131" t="s">
        <v>6</v>
      </c>
      <c r="E10" s="132" t="s">
        <v>6</v>
      </c>
      <c r="F10" s="133" t="s">
        <v>6</v>
      </c>
      <c r="G10" s="134">
        <f>G11+G19+G38+G43+G48+G53</f>
        <v>14328.2</v>
      </c>
      <c r="H10" s="227">
        <f>H11+H19+H38+H43+H48+H53</f>
        <v>7269.3</v>
      </c>
      <c r="I10" s="235">
        <f t="shared" ref="I10:I73" si="0">H10/G10*100</f>
        <v>50.734216440306525</v>
      </c>
    </row>
    <row r="11" spans="1:9" ht="42.75" x14ac:dyDescent="0.2">
      <c r="A11" s="124" t="s">
        <v>7</v>
      </c>
      <c r="B11" s="125">
        <v>200</v>
      </c>
      <c r="C11" s="130">
        <v>1</v>
      </c>
      <c r="D11" s="131">
        <v>2</v>
      </c>
      <c r="E11" s="132" t="s">
        <v>6</v>
      </c>
      <c r="F11" s="133" t="s">
        <v>6</v>
      </c>
      <c r="G11" s="134">
        <f>G12</f>
        <v>1129</v>
      </c>
      <c r="H11" s="227">
        <f>H12</f>
        <v>767.3</v>
      </c>
      <c r="I11" s="235">
        <f t="shared" si="0"/>
        <v>67.962798937112495</v>
      </c>
    </row>
    <row r="12" spans="1:9" ht="15" x14ac:dyDescent="0.2">
      <c r="A12" s="135" t="s">
        <v>8</v>
      </c>
      <c r="B12" s="126">
        <v>200</v>
      </c>
      <c r="C12" s="136">
        <v>1</v>
      </c>
      <c r="D12" s="137">
        <v>2</v>
      </c>
      <c r="E12" s="138" t="s">
        <v>9</v>
      </c>
      <c r="F12" s="139" t="s">
        <v>6</v>
      </c>
      <c r="G12" s="140">
        <f>G13+G16</f>
        <v>1129</v>
      </c>
      <c r="H12" s="183">
        <f>H13+H16</f>
        <v>767.3</v>
      </c>
      <c r="I12" s="236">
        <f t="shared" si="0"/>
        <v>67.962798937112495</v>
      </c>
    </row>
    <row r="13" spans="1:9" ht="15" x14ac:dyDescent="0.2">
      <c r="A13" s="135" t="s">
        <v>10</v>
      </c>
      <c r="B13" s="126">
        <v>200</v>
      </c>
      <c r="C13" s="136">
        <v>1</v>
      </c>
      <c r="D13" s="137">
        <v>2</v>
      </c>
      <c r="E13" s="138" t="s">
        <v>11</v>
      </c>
      <c r="F13" s="139" t="s">
        <v>6</v>
      </c>
      <c r="G13" s="140">
        <f t="shared" ref="G13:H14" si="1">G14</f>
        <v>1085.0999999999999</v>
      </c>
      <c r="H13" s="183">
        <f t="shared" si="1"/>
        <v>767.3</v>
      </c>
      <c r="I13" s="236">
        <f t="shared" si="0"/>
        <v>70.712376739471011</v>
      </c>
    </row>
    <row r="14" spans="1:9" ht="75" x14ac:dyDescent="0.2">
      <c r="A14" s="141" t="s">
        <v>12</v>
      </c>
      <c r="B14" s="142">
        <v>200</v>
      </c>
      <c r="C14" s="143">
        <v>1</v>
      </c>
      <c r="D14" s="143">
        <v>2</v>
      </c>
      <c r="E14" s="144" t="s">
        <v>11</v>
      </c>
      <c r="F14" s="145">
        <v>100</v>
      </c>
      <c r="G14" s="146">
        <f t="shared" si="1"/>
        <v>1085.0999999999999</v>
      </c>
      <c r="H14" s="181">
        <f t="shared" si="1"/>
        <v>767.3</v>
      </c>
      <c r="I14" s="236">
        <f t="shared" si="0"/>
        <v>70.712376739471011</v>
      </c>
    </row>
    <row r="15" spans="1:9" ht="30" x14ac:dyDescent="0.2">
      <c r="A15" s="141" t="s">
        <v>13</v>
      </c>
      <c r="B15" s="142">
        <v>200</v>
      </c>
      <c r="C15" s="143">
        <v>1</v>
      </c>
      <c r="D15" s="143">
        <v>2</v>
      </c>
      <c r="E15" s="144" t="s">
        <v>11</v>
      </c>
      <c r="F15" s="145">
        <v>120</v>
      </c>
      <c r="G15" s="218">
        <v>1085.0999999999999</v>
      </c>
      <c r="H15" s="220">
        <v>767.3</v>
      </c>
      <c r="I15" s="236">
        <f t="shared" si="0"/>
        <v>70.712376739471011</v>
      </c>
    </row>
    <row r="16" spans="1:9" ht="60" x14ac:dyDescent="0.2">
      <c r="A16" s="147" t="s">
        <v>158</v>
      </c>
      <c r="B16" s="142">
        <v>200</v>
      </c>
      <c r="C16" s="143">
        <v>1</v>
      </c>
      <c r="D16" s="143">
        <v>2</v>
      </c>
      <c r="E16" s="144" t="s">
        <v>85</v>
      </c>
      <c r="F16" s="145"/>
      <c r="G16" s="146">
        <f>G17</f>
        <v>43.9</v>
      </c>
      <c r="H16" s="181">
        <f>H17</f>
        <v>0</v>
      </c>
      <c r="I16" s="236">
        <f t="shared" si="0"/>
        <v>0</v>
      </c>
    </row>
    <row r="17" spans="1:9" ht="75" x14ac:dyDescent="0.2">
      <c r="A17" s="148" t="s">
        <v>12</v>
      </c>
      <c r="B17" s="142">
        <v>200</v>
      </c>
      <c r="C17" s="143">
        <v>1</v>
      </c>
      <c r="D17" s="143">
        <v>2</v>
      </c>
      <c r="E17" s="144" t="s">
        <v>85</v>
      </c>
      <c r="F17" s="145">
        <v>100</v>
      </c>
      <c r="G17" s="146">
        <f>G18</f>
        <v>43.9</v>
      </c>
      <c r="H17" s="181">
        <f>H18</f>
        <v>0</v>
      </c>
      <c r="I17" s="236">
        <f t="shared" si="0"/>
        <v>0</v>
      </c>
    </row>
    <row r="18" spans="1:9" ht="30" x14ac:dyDescent="0.2">
      <c r="A18" s="148" t="s">
        <v>13</v>
      </c>
      <c r="B18" s="142">
        <v>200</v>
      </c>
      <c r="C18" s="143">
        <v>1</v>
      </c>
      <c r="D18" s="143">
        <v>2</v>
      </c>
      <c r="E18" s="144" t="s">
        <v>85</v>
      </c>
      <c r="F18" s="145">
        <v>120</v>
      </c>
      <c r="G18" s="218">
        <v>43.9</v>
      </c>
      <c r="H18" s="220">
        <v>0</v>
      </c>
      <c r="I18" s="236">
        <f t="shared" si="0"/>
        <v>0</v>
      </c>
    </row>
    <row r="19" spans="1:9" ht="57" x14ac:dyDescent="0.2">
      <c r="A19" s="149" t="s">
        <v>20</v>
      </c>
      <c r="B19" s="150">
        <v>200</v>
      </c>
      <c r="C19" s="151">
        <v>1</v>
      </c>
      <c r="D19" s="151">
        <v>4</v>
      </c>
      <c r="E19" s="152" t="s">
        <v>6</v>
      </c>
      <c r="F19" s="153" t="s">
        <v>6</v>
      </c>
      <c r="G19" s="154">
        <f>G20</f>
        <v>12268.2</v>
      </c>
      <c r="H19" s="228">
        <f>H20</f>
        <v>6316.2999999999993</v>
      </c>
      <c r="I19" s="235">
        <f t="shared" si="0"/>
        <v>51.485140444400969</v>
      </c>
    </row>
    <row r="20" spans="1:9" ht="15" x14ac:dyDescent="0.2">
      <c r="A20" s="141" t="s">
        <v>8</v>
      </c>
      <c r="B20" s="142">
        <v>200</v>
      </c>
      <c r="C20" s="143">
        <v>1</v>
      </c>
      <c r="D20" s="143">
        <v>4</v>
      </c>
      <c r="E20" s="144" t="s">
        <v>9</v>
      </c>
      <c r="F20" s="153"/>
      <c r="G20" s="146">
        <f>G21+G24+G29+G32+G35</f>
        <v>12268.2</v>
      </c>
      <c r="H20" s="181">
        <f>H21+H24+H29+H32+H35</f>
        <v>6316.2999999999993</v>
      </c>
      <c r="I20" s="236">
        <f t="shared" si="0"/>
        <v>51.485140444400969</v>
      </c>
    </row>
    <row r="21" spans="1:9" ht="30" x14ac:dyDescent="0.2">
      <c r="A21" s="141" t="s">
        <v>21</v>
      </c>
      <c r="B21" s="142">
        <v>200</v>
      </c>
      <c r="C21" s="143">
        <v>1</v>
      </c>
      <c r="D21" s="143">
        <v>4</v>
      </c>
      <c r="E21" s="144" t="s">
        <v>22</v>
      </c>
      <c r="F21" s="145"/>
      <c r="G21" s="146">
        <f t="shared" ref="G21:H22" si="2">G22</f>
        <v>4519.6000000000004</v>
      </c>
      <c r="H21" s="181">
        <f t="shared" si="2"/>
        <v>3240.6</v>
      </c>
      <c r="I21" s="236">
        <f t="shared" si="0"/>
        <v>71.701035489866342</v>
      </c>
    </row>
    <row r="22" spans="1:9" ht="75" x14ac:dyDescent="0.2">
      <c r="A22" s="141" t="s">
        <v>12</v>
      </c>
      <c r="B22" s="142">
        <v>200</v>
      </c>
      <c r="C22" s="143">
        <v>1</v>
      </c>
      <c r="D22" s="143">
        <v>4</v>
      </c>
      <c r="E22" s="144" t="s">
        <v>22</v>
      </c>
      <c r="F22" s="145">
        <v>100</v>
      </c>
      <c r="G22" s="146">
        <f t="shared" si="2"/>
        <v>4519.6000000000004</v>
      </c>
      <c r="H22" s="181">
        <f t="shared" si="2"/>
        <v>3240.6</v>
      </c>
      <c r="I22" s="236">
        <f t="shared" si="0"/>
        <v>71.701035489866342</v>
      </c>
    </row>
    <row r="23" spans="1:9" ht="30" x14ac:dyDescent="0.2">
      <c r="A23" s="135" t="s">
        <v>13</v>
      </c>
      <c r="B23" s="126">
        <v>200</v>
      </c>
      <c r="C23" s="136">
        <v>1</v>
      </c>
      <c r="D23" s="137">
        <v>4</v>
      </c>
      <c r="E23" s="138" t="s">
        <v>22</v>
      </c>
      <c r="F23" s="139">
        <v>120</v>
      </c>
      <c r="G23" s="219">
        <v>4519.6000000000004</v>
      </c>
      <c r="H23" s="221">
        <v>3240.6</v>
      </c>
      <c r="I23" s="236">
        <f t="shared" si="0"/>
        <v>71.701035489866342</v>
      </c>
    </row>
    <row r="24" spans="1:9" ht="30" x14ac:dyDescent="0.2">
      <c r="A24" s="155" t="s">
        <v>15</v>
      </c>
      <c r="B24" s="156">
        <v>200</v>
      </c>
      <c r="C24" s="157">
        <v>1</v>
      </c>
      <c r="D24" s="143">
        <v>4</v>
      </c>
      <c r="E24" s="158" t="s">
        <v>16</v>
      </c>
      <c r="F24" s="145" t="s">
        <v>6</v>
      </c>
      <c r="G24" s="146">
        <f>G25+G27</f>
        <v>6795.1</v>
      </c>
      <c r="H24" s="181">
        <f>H25+H27</f>
        <v>2873.7</v>
      </c>
      <c r="I24" s="236">
        <f t="shared" si="0"/>
        <v>42.290768347780009</v>
      </c>
    </row>
    <row r="25" spans="1:9" ht="30" x14ac:dyDescent="0.2">
      <c r="A25" s="135" t="s">
        <v>123</v>
      </c>
      <c r="B25" s="126">
        <v>200</v>
      </c>
      <c r="C25" s="136">
        <v>1</v>
      </c>
      <c r="D25" s="137">
        <v>4</v>
      </c>
      <c r="E25" s="138" t="s">
        <v>16</v>
      </c>
      <c r="F25" s="139">
        <v>200</v>
      </c>
      <c r="G25" s="140">
        <f>G26</f>
        <v>6386.1</v>
      </c>
      <c r="H25" s="183">
        <f>H26</f>
        <v>2613</v>
      </c>
      <c r="I25" s="236">
        <f t="shared" si="0"/>
        <v>40.916991591111945</v>
      </c>
    </row>
    <row r="26" spans="1:9" ht="30" x14ac:dyDescent="0.2">
      <c r="A26" s="155" t="s">
        <v>17</v>
      </c>
      <c r="B26" s="156">
        <v>200</v>
      </c>
      <c r="C26" s="157">
        <v>1</v>
      </c>
      <c r="D26" s="143">
        <v>4</v>
      </c>
      <c r="E26" s="158" t="s">
        <v>16</v>
      </c>
      <c r="F26" s="145">
        <v>240</v>
      </c>
      <c r="G26" s="218">
        <v>6386.1</v>
      </c>
      <c r="H26" s="220">
        <v>2613</v>
      </c>
      <c r="I26" s="236">
        <f t="shared" si="0"/>
        <v>40.916991591111945</v>
      </c>
    </row>
    <row r="27" spans="1:9" ht="15" x14ac:dyDescent="0.2">
      <c r="A27" s="159" t="s">
        <v>18</v>
      </c>
      <c r="B27" s="160">
        <v>200</v>
      </c>
      <c r="C27" s="161">
        <v>1</v>
      </c>
      <c r="D27" s="162">
        <v>4</v>
      </c>
      <c r="E27" s="138" t="s">
        <v>16</v>
      </c>
      <c r="F27" s="163">
        <v>800</v>
      </c>
      <c r="G27" s="164">
        <f>G28</f>
        <v>409</v>
      </c>
      <c r="H27" s="229">
        <f>H28</f>
        <v>260.7</v>
      </c>
      <c r="I27" s="236">
        <f t="shared" si="0"/>
        <v>63.740831295843513</v>
      </c>
    </row>
    <row r="28" spans="1:9" ht="15" x14ac:dyDescent="0.2">
      <c r="A28" s="155" t="s">
        <v>19</v>
      </c>
      <c r="B28" s="156">
        <v>200</v>
      </c>
      <c r="C28" s="157">
        <v>1</v>
      </c>
      <c r="D28" s="143">
        <v>4</v>
      </c>
      <c r="E28" s="158" t="s">
        <v>16</v>
      </c>
      <c r="F28" s="145">
        <v>850</v>
      </c>
      <c r="G28" s="218">
        <f>359+50</f>
        <v>409</v>
      </c>
      <c r="H28" s="220">
        <v>260.7</v>
      </c>
      <c r="I28" s="236">
        <f t="shared" si="0"/>
        <v>63.740831295843513</v>
      </c>
    </row>
    <row r="29" spans="1:9" ht="30" x14ac:dyDescent="0.2">
      <c r="A29" s="155" t="s">
        <v>96</v>
      </c>
      <c r="B29" s="156">
        <v>200</v>
      </c>
      <c r="C29" s="157">
        <v>1</v>
      </c>
      <c r="D29" s="143">
        <v>4</v>
      </c>
      <c r="E29" s="158" t="s">
        <v>95</v>
      </c>
      <c r="F29" s="145"/>
      <c r="G29" s="146">
        <f t="shared" ref="G29:H29" si="3">G30</f>
        <v>0.1</v>
      </c>
      <c r="H29" s="181">
        <f t="shared" si="3"/>
        <v>0.1</v>
      </c>
      <c r="I29" s="236">
        <f t="shared" si="0"/>
        <v>100</v>
      </c>
    </row>
    <row r="30" spans="1:9" ht="30" x14ac:dyDescent="0.2">
      <c r="A30" s="135" t="s">
        <v>123</v>
      </c>
      <c r="B30" s="126">
        <v>200</v>
      </c>
      <c r="C30" s="157">
        <v>1</v>
      </c>
      <c r="D30" s="143">
        <v>4</v>
      </c>
      <c r="E30" s="158" t="s">
        <v>95</v>
      </c>
      <c r="F30" s="145">
        <v>200</v>
      </c>
      <c r="G30" s="146">
        <f>G31</f>
        <v>0.1</v>
      </c>
      <c r="H30" s="181">
        <f>H31</f>
        <v>0.1</v>
      </c>
      <c r="I30" s="236">
        <f t="shared" si="0"/>
        <v>100</v>
      </c>
    </row>
    <row r="31" spans="1:9" ht="30" x14ac:dyDescent="0.2">
      <c r="A31" s="155" t="s">
        <v>17</v>
      </c>
      <c r="B31" s="156">
        <v>200</v>
      </c>
      <c r="C31" s="157">
        <v>1</v>
      </c>
      <c r="D31" s="143">
        <v>4</v>
      </c>
      <c r="E31" s="158" t="s">
        <v>95</v>
      </c>
      <c r="F31" s="145">
        <v>240</v>
      </c>
      <c r="G31" s="218">
        <v>0.1</v>
      </c>
      <c r="H31" s="220">
        <v>0.1</v>
      </c>
      <c r="I31" s="236">
        <f t="shared" si="0"/>
        <v>100</v>
      </c>
    </row>
    <row r="32" spans="1:9" ht="60" x14ac:dyDescent="0.2">
      <c r="A32" s="165" t="s">
        <v>129</v>
      </c>
      <c r="B32" s="126">
        <v>200</v>
      </c>
      <c r="C32" s="143">
        <v>1</v>
      </c>
      <c r="D32" s="143">
        <v>4</v>
      </c>
      <c r="E32" s="144" t="s">
        <v>85</v>
      </c>
      <c r="F32" s="145"/>
      <c r="G32" s="146">
        <f t="shared" ref="G32:H33" si="4">G33</f>
        <v>953.4</v>
      </c>
      <c r="H32" s="181">
        <f t="shared" si="4"/>
        <v>201.9</v>
      </c>
      <c r="I32" s="235">
        <f t="shared" si="0"/>
        <v>21.176840780365012</v>
      </c>
    </row>
    <row r="33" spans="1:9" ht="75" x14ac:dyDescent="0.2">
      <c r="A33" s="135" t="s">
        <v>12</v>
      </c>
      <c r="B33" s="126">
        <v>200</v>
      </c>
      <c r="C33" s="143">
        <v>1</v>
      </c>
      <c r="D33" s="143">
        <v>4</v>
      </c>
      <c r="E33" s="144" t="s">
        <v>85</v>
      </c>
      <c r="F33" s="145">
        <v>100</v>
      </c>
      <c r="G33" s="146">
        <f t="shared" si="4"/>
        <v>953.4</v>
      </c>
      <c r="H33" s="181">
        <f t="shared" si="4"/>
        <v>201.9</v>
      </c>
      <c r="I33" s="235">
        <f t="shared" si="0"/>
        <v>21.176840780365012</v>
      </c>
    </row>
    <row r="34" spans="1:9" ht="30" x14ac:dyDescent="0.2">
      <c r="A34" s="141" t="s">
        <v>13</v>
      </c>
      <c r="B34" s="142">
        <v>200</v>
      </c>
      <c r="C34" s="143">
        <v>1</v>
      </c>
      <c r="D34" s="143">
        <v>4</v>
      </c>
      <c r="E34" s="144" t="s">
        <v>85</v>
      </c>
      <c r="F34" s="145">
        <v>120</v>
      </c>
      <c r="G34" s="218">
        <v>953.4</v>
      </c>
      <c r="H34" s="220">
        <v>201.9</v>
      </c>
      <c r="I34" s="235">
        <f t="shared" si="0"/>
        <v>21.176840780365012</v>
      </c>
    </row>
    <row r="35" spans="1:9" ht="60" hidden="1" x14ac:dyDescent="0.2">
      <c r="A35" s="166" t="s">
        <v>130</v>
      </c>
      <c r="B35" s="126">
        <v>200</v>
      </c>
      <c r="C35" s="143">
        <v>1</v>
      </c>
      <c r="D35" s="143">
        <v>4</v>
      </c>
      <c r="E35" s="144" t="s">
        <v>124</v>
      </c>
      <c r="F35" s="145"/>
      <c r="G35" s="146">
        <f t="shared" ref="G35:H36" si="5">G36</f>
        <v>0</v>
      </c>
      <c r="H35" s="181">
        <f t="shared" si="5"/>
        <v>0</v>
      </c>
      <c r="I35" s="235" t="e">
        <f t="shared" si="0"/>
        <v>#DIV/0!</v>
      </c>
    </row>
    <row r="36" spans="1:9" ht="75" hidden="1" x14ac:dyDescent="0.2">
      <c r="A36" s="135" t="s">
        <v>12</v>
      </c>
      <c r="B36" s="126">
        <v>200</v>
      </c>
      <c r="C36" s="143">
        <v>1</v>
      </c>
      <c r="D36" s="143">
        <v>4</v>
      </c>
      <c r="E36" s="144" t="s">
        <v>124</v>
      </c>
      <c r="F36" s="145">
        <v>100</v>
      </c>
      <c r="G36" s="146">
        <f t="shared" si="5"/>
        <v>0</v>
      </c>
      <c r="H36" s="181">
        <f t="shared" si="5"/>
        <v>0</v>
      </c>
      <c r="I36" s="235" t="e">
        <f t="shared" si="0"/>
        <v>#DIV/0!</v>
      </c>
    </row>
    <row r="37" spans="1:9" ht="30" hidden="1" x14ac:dyDescent="0.2">
      <c r="A37" s="141" t="s">
        <v>13</v>
      </c>
      <c r="B37" s="142">
        <v>200</v>
      </c>
      <c r="C37" s="143">
        <v>1</v>
      </c>
      <c r="D37" s="143">
        <v>4</v>
      </c>
      <c r="E37" s="144" t="s">
        <v>124</v>
      </c>
      <c r="F37" s="145">
        <v>120</v>
      </c>
      <c r="G37" s="146"/>
      <c r="H37" s="181"/>
      <c r="I37" s="235" t="e">
        <f t="shared" si="0"/>
        <v>#DIV/0!</v>
      </c>
    </row>
    <row r="38" spans="1:9" ht="42.75" x14ac:dyDescent="0.2">
      <c r="A38" s="167" t="s">
        <v>23</v>
      </c>
      <c r="B38" s="168">
        <v>200</v>
      </c>
      <c r="C38" s="169">
        <v>1</v>
      </c>
      <c r="D38" s="170">
        <v>6</v>
      </c>
      <c r="E38" s="171" t="s">
        <v>6</v>
      </c>
      <c r="F38" s="172" t="s">
        <v>6</v>
      </c>
      <c r="G38" s="173">
        <f t="shared" ref="G38:H41" si="6">G39</f>
        <v>55.1</v>
      </c>
      <c r="H38" s="230">
        <f t="shared" si="6"/>
        <v>55.1</v>
      </c>
      <c r="I38" s="235">
        <f t="shared" si="0"/>
        <v>100</v>
      </c>
    </row>
    <row r="39" spans="1:9" ht="15" x14ac:dyDescent="0.2">
      <c r="A39" s="155" t="s">
        <v>14</v>
      </c>
      <c r="B39" s="156">
        <v>200</v>
      </c>
      <c r="C39" s="157">
        <v>1</v>
      </c>
      <c r="D39" s="143">
        <v>6</v>
      </c>
      <c r="E39" s="158" t="s">
        <v>9</v>
      </c>
      <c r="F39" s="145" t="s">
        <v>6</v>
      </c>
      <c r="G39" s="146">
        <f t="shared" si="6"/>
        <v>55.1</v>
      </c>
      <c r="H39" s="181">
        <f t="shared" si="6"/>
        <v>55.1</v>
      </c>
      <c r="I39" s="236">
        <f t="shared" si="0"/>
        <v>100</v>
      </c>
    </row>
    <row r="40" spans="1:9" ht="30" x14ac:dyDescent="0.2">
      <c r="A40" s="141" t="s">
        <v>99</v>
      </c>
      <c r="B40" s="126">
        <v>200</v>
      </c>
      <c r="C40" s="136">
        <v>1</v>
      </c>
      <c r="D40" s="137">
        <v>6</v>
      </c>
      <c r="E40" s="138" t="s">
        <v>24</v>
      </c>
      <c r="F40" s="139"/>
      <c r="G40" s="140">
        <f t="shared" si="6"/>
        <v>55.1</v>
      </c>
      <c r="H40" s="183">
        <f t="shared" si="6"/>
        <v>55.1</v>
      </c>
      <c r="I40" s="236">
        <f t="shared" si="0"/>
        <v>100</v>
      </c>
    </row>
    <row r="41" spans="1:9" ht="15" x14ac:dyDescent="0.2">
      <c r="A41" s="135" t="s">
        <v>25</v>
      </c>
      <c r="B41" s="126">
        <v>200</v>
      </c>
      <c r="C41" s="136">
        <v>1</v>
      </c>
      <c r="D41" s="137">
        <v>6</v>
      </c>
      <c r="E41" s="138" t="s">
        <v>24</v>
      </c>
      <c r="F41" s="139">
        <v>500</v>
      </c>
      <c r="G41" s="140">
        <f t="shared" si="6"/>
        <v>55.1</v>
      </c>
      <c r="H41" s="183">
        <f t="shared" si="6"/>
        <v>55.1</v>
      </c>
      <c r="I41" s="236">
        <f t="shared" si="0"/>
        <v>100</v>
      </c>
    </row>
    <row r="42" spans="1:9" ht="15" x14ac:dyDescent="0.2">
      <c r="A42" s="135" t="s">
        <v>26</v>
      </c>
      <c r="B42" s="126">
        <v>200</v>
      </c>
      <c r="C42" s="136">
        <v>1</v>
      </c>
      <c r="D42" s="137">
        <v>6</v>
      </c>
      <c r="E42" s="138" t="s">
        <v>24</v>
      </c>
      <c r="F42" s="139">
        <v>540</v>
      </c>
      <c r="G42" s="219">
        <v>55.1</v>
      </c>
      <c r="H42" s="221">
        <v>55.1</v>
      </c>
      <c r="I42" s="236">
        <f t="shared" si="0"/>
        <v>100</v>
      </c>
    </row>
    <row r="43" spans="1:9" ht="28.5" hidden="1" x14ac:dyDescent="0.2">
      <c r="A43" s="124" t="s">
        <v>27</v>
      </c>
      <c r="B43" s="125">
        <v>200</v>
      </c>
      <c r="C43" s="130">
        <v>1</v>
      </c>
      <c r="D43" s="131">
        <v>7</v>
      </c>
      <c r="E43" s="132"/>
      <c r="F43" s="133"/>
      <c r="G43" s="134">
        <f t="shared" ref="G43:H46" si="7">G44</f>
        <v>0</v>
      </c>
      <c r="H43" s="227">
        <f t="shared" si="7"/>
        <v>0</v>
      </c>
      <c r="I43" s="236" t="e">
        <f t="shared" si="0"/>
        <v>#DIV/0!</v>
      </c>
    </row>
    <row r="44" spans="1:9" ht="15" hidden="1" x14ac:dyDescent="0.2">
      <c r="A44" s="135" t="s">
        <v>8</v>
      </c>
      <c r="B44" s="126">
        <v>200</v>
      </c>
      <c r="C44" s="136">
        <v>1</v>
      </c>
      <c r="D44" s="137">
        <v>7</v>
      </c>
      <c r="E44" s="138" t="s">
        <v>9</v>
      </c>
      <c r="F44" s="139"/>
      <c r="G44" s="140">
        <f t="shared" si="7"/>
        <v>0</v>
      </c>
      <c r="H44" s="183">
        <f t="shared" si="7"/>
        <v>0</v>
      </c>
      <c r="I44" s="236" t="e">
        <f t="shared" si="0"/>
        <v>#DIV/0!</v>
      </c>
    </row>
    <row r="45" spans="1:9" ht="30" hidden="1" x14ac:dyDescent="0.2">
      <c r="A45" s="135" t="s">
        <v>28</v>
      </c>
      <c r="B45" s="126">
        <v>200</v>
      </c>
      <c r="C45" s="136">
        <v>1</v>
      </c>
      <c r="D45" s="137">
        <v>7</v>
      </c>
      <c r="E45" s="138" t="s">
        <v>29</v>
      </c>
      <c r="F45" s="139"/>
      <c r="G45" s="140">
        <f t="shared" si="7"/>
        <v>0</v>
      </c>
      <c r="H45" s="183">
        <f t="shared" si="7"/>
        <v>0</v>
      </c>
      <c r="I45" s="236" t="e">
        <f t="shared" si="0"/>
        <v>#DIV/0!</v>
      </c>
    </row>
    <row r="46" spans="1:9" ht="15" hidden="1" x14ac:dyDescent="0.2">
      <c r="A46" s="135" t="s">
        <v>18</v>
      </c>
      <c r="B46" s="126">
        <v>200</v>
      </c>
      <c r="C46" s="136">
        <v>1</v>
      </c>
      <c r="D46" s="137">
        <v>7</v>
      </c>
      <c r="E46" s="138" t="s">
        <v>29</v>
      </c>
      <c r="F46" s="139">
        <v>800</v>
      </c>
      <c r="G46" s="140">
        <f t="shared" si="7"/>
        <v>0</v>
      </c>
      <c r="H46" s="183">
        <f t="shared" si="7"/>
        <v>0</v>
      </c>
      <c r="I46" s="236" t="e">
        <f t="shared" si="0"/>
        <v>#DIV/0!</v>
      </c>
    </row>
    <row r="47" spans="1:9" ht="15" hidden="1" x14ac:dyDescent="0.2">
      <c r="A47" s="141" t="s">
        <v>157</v>
      </c>
      <c r="B47" s="126">
        <v>200</v>
      </c>
      <c r="C47" s="136">
        <v>1</v>
      </c>
      <c r="D47" s="137">
        <v>7</v>
      </c>
      <c r="E47" s="138" t="s">
        <v>29</v>
      </c>
      <c r="F47" s="145">
        <v>880</v>
      </c>
      <c r="G47" s="140">
        <v>0</v>
      </c>
      <c r="H47" s="183">
        <v>0</v>
      </c>
      <c r="I47" s="236" t="e">
        <f t="shared" si="0"/>
        <v>#DIV/0!</v>
      </c>
    </row>
    <row r="48" spans="1:9" ht="14.25" x14ac:dyDescent="0.2">
      <c r="A48" s="174" t="s">
        <v>30</v>
      </c>
      <c r="B48" s="175">
        <v>200</v>
      </c>
      <c r="C48" s="176">
        <v>1</v>
      </c>
      <c r="D48" s="151">
        <v>11</v>
      </c>
      <c r="E48" s="177" t="s">
        <v>6</v>
      </c>
      <c r="F48" s="153" t="s">
        <v>6</v>
      </c>
      <c r="G48" s="154">
        <f t="shared" ref="G48:H51" si="8">G49</f>
        <v>300</v>
      </c>
      <c r="H48" s="228">
        <f t="shared" si="8"/>
        <v>0</v>
      </c>
      <c r="I48" s="235">
        <f t="shared" si="0"/>
        <v>0</v>
      </c>
    </row>
    <row r="49" spans="1:9" ht="15" x14ac:dyDescent="0.2">
      <c r="A49" s="135" t="s">
        <v>8</v>
      </c>
      <c r="B49" s="126">
        <v>200</v>
      </c>
      <c r="C49" s="136">
        <v>1</v>
      </c>
      <c r="D49" s="137">
        <v>11</v>
      </c>
      <c r="E49" s="138" t="s">
        <v>9</v>
      </c>
      <c r="F49" s="139" t="s">
        <v>6</v>
      </c>
      <c r="G49" s="140">
        <f t="shared" si="8"/>
        <v>300</v>
      </c>
      <c r="H49" s="183">
        <f t="shared" si="8"/>
        <v>0</v>
      </c>
      <c r="I49" s="236">
        <f t="shared" si="0"/>
        <v>0</v>
      </c>
    </row>
    <row r="50" spans="1:9" ht="15" x14ac:dyDescent="0.2">
      <c r="A50" s="135" t="s">
        <v>122</v>
      </c>
      <c r="B50" s="126">
        <v>200</v>
      </c>
      <c r="C50" s="136">
        <v>1</v>
      </c>
      <c r="D50" s="137">
        <v>11</v>
      </c>
      <c r="E50" s="138" t="s">
        <v>31</v>
      </c>
      <c r="F50" s="139" t="s">
        <v>6</v>
      </c>
      <c r="G50" s="140">
        <f t="shared" si="8"/>
        <v>300</v>
      </c>
      <c r="H50" s="183">
        <f t="shared" si="8"/>
        <v>0</v>
      </c>
      <c r="I50" s="236">
        <f t="shared" si="0"/>
        <v>0</v>
      </c>
    </row>
    <row r="51" spans="1:9" ht="15" x14ac:dyDescent="0.2">
      <c r="A51" s="135" t="s">
        <v>18</v>
      </c>
      <c r="B51" s="126">
        <v>200</v>
      </c>
      <c r="C51" s="136">
        <v>1</v>
      </c>
      <c r="D51" s="137">
        <v>11</v>
      </c>
      <c r="E51" s="138" t="s">
        <v>31</v>
      </c>
      <c r="F51" s="139">
        <v>800</v>
      </c>
      <c r="G51" s="140">
        <f t="shared" si="8"/>
        <v>300</v>
      </c>
      <c r="H51" s="183">
        <f t="shared" si="8"/>
        <v>0</v>
      </c>
      <c r="I51" s="236">
        <f t="shared" si="0"/>
        <v>0</v>
      </c>
    </row>
    <row r="52" spans="1:9" ht="15" x14ac:dyDescent="0.2">
      <c r="A52" s="155" t="s">
        <v>32</v>
      </c>
      <c r="B52" s="156">
        <v>200</v>
      </c>
      <c r="C52" s="157">
        <v>1</v>
      </c>
      <c r="D52" s="143">
        <v>11</v>
      </c>
      <c r="E52" s="158" t="s">
        <v>31</v>
      </c>
      <c r="F52" s="145">
        <v>870</v>
      </c>
      <c r="G52" s="218">
        <v>300</v>
      </c>
      <c r="H52" s="220">
        <v>0</v>
      </c>
      <c r="I52" s="236">
        <f t="shared" si="0"/>
        <v>0</v>
      </c>
    </row>
    <row r="53" spans="1:9" ht="14.25" x14ac:dyDescent="0.2">
      <c r="A53" s="167" t="s">
        <v>33</v>
      </c>
      <c r="B53" s="168">
        <v>200</v>
      </c>
      <c r="C53" s="169">
        <v>1</v>
      </c>
      <c r="D53" s="170">
        <v>13</v>
      </c>
      <c r="E53" s="171" t="s">
        <v>6</v>
      </c>
      <c r="F53" s="172" t="s">
        <v>6</v>
      </c>
      <c r="G53" s="173">
        <f>G54</f>
        <v>575.9</v>
      </c>
      <c r="H53" s="230">
        <f>H54</f>
        <v>130.6</v>
      </c>
      <c r="I53" s="235">
        <f t="shared" si="0"/>
        <v>22.677548185448863</v>
      </c>
    </row>
    <row r="54" spans="1:9" ht="15" x14ac:dyDescent="0.2">
      <c r="A54" s="135" t="s">
        <v>8</v>
      </c>
      <c r="B54" s="126">
        <v>200</v>
      </c>
      <c r="C54" s="136">
        <v>1</v>
      </c>
      <c r="D54" s="137">
        <v>13</v>
      </c>
      <c r="E54" s="138" t="s">
        <v>9</v>
      </c>
      <c r="F54" s="139" t="s">
        <v>6</v>
      </c>
      <c r="G54" s="140">
        <f>G55+G58</f>
        <v>575.9</v>
      </c>
      <c r="H54" s="183">
        <f>H55+H58</f>
        <v>130.6</v>
      </c>
      <c r="I54" s="236">
        <f t="shared" si="0"/>
        <v>22.677548185448863</v>
      </c>
    </row>
    <row r="55" spans="1:9" ht="30" x14ac:dyDescent="0.2">
      <c r="A55" s="135" t="s">
        <v>34</v>
      </c>
      <c r="B55" s="126">
        <v>200</v>
      </c>
      <c r="C55" s="136">
        <v>1</v>
      </c>
      <c r="D55" s="137">
        <v>13</v>
      </c>
      <c r="E55" s="138" t="s">
        <v>35</v>
      </c>
      <c r="F55" s="139" t="s">
        <v>6</v>
      </c>
      <c r="G55" s="140">
        <f t="shared" ref="G55:H56" si="9">G56</f>
        <v>200</v>
      </c>
      <c r="H55" s="183">
        <f t="shared" si="9"/>
        <v>78</v>
      </c>
      <c r="I55" s="236">
        <f t="shared" si="0"/>
        <v>39</v>
      </c>
    </row>
    <row r="56" spans="1:9" ht="30" x14ac:dyDescent="0.2">
      <c r="A56" s="135" t="s">
        <v>123</v>
      </c>
      <c r="B56" s="126">
        <v>200</v>
      </c>
      <c r="C56" s="136">
        <v>1</v>
      </c>
      <c r="D56" s="137">
        <v>13</v>
      </c>
      <c r="E56" s="138" t="s">
        <v>35</v>
      </c>
      <c r="F56" s="139">
        <v>200</v>
      </c>
      <c r="G56" s="140">
        <f t="shared" si="9"/>
        <v>200</v>
      </c>
      <c r="H56" s="183">
        <f t="shared" si="9"/>
        <v>78</v>
      </c>
      <c r="I56" s="236">
        <f t="shared" si="0"/>
        <v>39</v>
      </c>
    </row>
    <row r="57" spans="1:9" ht="30" x14ac:dyDescent="0.2">
      <c r="A57" s="141" t="s">
        <v>17</v>
      </c>
      <c r="B57" s="142">
        <v>200</v>
      </c>
      <c r="C57" s="143">
        <v>1</v>
      </c>
      <c r="D57" s="143">
        <v>13</v>
      </c>
      <c r="E57" s="144" t="s">
        <v>35</v>
      </c>
      <c r="F57" s="145">
        <v>240</v>
      </c>
      <c r="G57" s="218">
        <v>200</v>
      </c>
      <c r="H57" s="220">
        <v>78</v>
      </c>
      <c r="I57" s="236">
        <f t="shared" si="0"/>
        <v>39</v>
      </c>
    </row>
    <row r="58" spans="1:9" ht="15" x14ac:dyDescent="0.2">
      <c r="A58" s="141" t="s">
        <v>36</v>
      </c>
      <c r="B58" s="142">
        <v>200</v>
      </c>
      <c r="C58" s="143">
        <v>1</v>
      </c>
      <c r="D58" s="143">
        <v>13</v>
      </c>
      <c r="E58" s="144" t="s">
        <v>37</v>
      </c>
      <c r="F58" s="145" t="s">
        <v>6</v>
      </c>
      <c r="G58" s="146">
        <f>G59+G63+G61</f>
        <v>375.9</v>
      </c>
      <c r="H58" s="181">
        <f>H59+H63+H61</f>
        <v>52.6</v>
      </c>
      <c r="I58" s="236">
        <f t="shared" si="0"/>
        <v>13.993083266826284</v>
      </c>
    </row>
    <row r="59" spans="1:9" ht="30" x14ac:dyDescent="0.2">
      <c r="A59" s="135" t="s">
        <v>123</v>
      </c>
      <c r="B59" s="126">
        <v>200</v>
      </c>
      <c r="C59" s="143">
        <v>1</v>
      </c>
      <c r="D59" s="143">
        <v>13</v>
      </c>
      <c r="E59" s="144" t="s">
        <v>37</v>
      </c>
      <c r="F59" s="145">
        <v>200</v>
      </c>
      <c r="G59" s="146">
        <f>G60</f>
        <v>370.9</v>
      </c>
      <c r="H59" s="181">
        <f>H60</f>
        <v>47.6</v>
      </c>
      <c r="I59" s="236">
        <f t="shared" si="0"/>
        <v>12.833647883526558</v>
      </c>
    </row>
    <row r="60" spans="1:9" ht="30" x14ac:dyDescent="0.2">
      <c r="A60" s="155" t="s">
        <v>17</v>
      </c>
      <c r="B60" s="156">
        <v>200</v>
      </c>
      <c r="C60" s="157">
        <v>1</v>
      </c>
      <c r="D60" s="143">
        <v>13</v>
      </c>
      <c r="E60" s="144" t="s">
        <v>37</v>
      </c>
      <c r="F60" s="145">
        <v>240</v>
      </c>
      <c r="G60" s="218">
        <v>370.9</v>
      </c>
      <c r="H60" s="220">
        <v>47.6</v>
      </c>
      <c r="I60" s="236">
        <f t="shared" si="0"/>
        <v>12.833647883526558</v>
      </c>
    </row>
    <row r="61" spans="1:9" ht="15" hidden="1" x14ac:dyDescent="0.2">
      <c r="A61" s="135" t="s">
        <v>89</v>
      </c>
      <c r="B61" s="126">
        <v>200</v>
      </c>
      <c r="C61" s="136">
        <v>1</v>
      </c>
      <c r="D61" s="137">
        <v>13</v>
      </c>
      <c r="E61" s="144" t="s">
        <v>37</v>
      </c>
      <c r="F61" s="139">
        <v>300</v>
      </c>
      <c r="G61" s="140">
        <f>G62</f>
        <v>0</v>
      </c>
      <c r="H61" s="183">
        <f>H62</f>
        <v>0</v>
      </c>
      <c r="I61" s="236" t="e">
        <f t="shared" si="0"/>
        <v>#DIV/0!</v>
      </c>
    </row>
    <row r="62" spans="1:9" ht="15" hidden="1" x14ac:dyDescent="0.2">
      <c r="A62" s="135" t="s">
        <v>305</v>
      </c>
      <c r="B62" s="126">
        <v>200</v>
      </c>
      <c r="C62" s="136">
        <v>1</v>
      </c>
      <c r="D62" s="137">
        <v>13</v>
      </c>
      <c r="E62" s="144" t="s">
        <v>37</v>
      </c>
      <c r="F62" s="139">
        <v>350</v>
      </c>
      <c r="G62" s="219">
        <v>0</v>
      </c>
      <c r="H62" s="221">
        <v>0</v>
      </c>
      <c r="I62" s="236" t="e">
        <f t="shared" si="0"/>
        <v>#DIV/0!</v>
      </c>
    </row>
    <row r="63" spans="1:9" ht="15" x14ac:dyDescent="0.2">
      <c r="A63" s="135" t="s">
        <v>18</v>
      </c>
      <c r="B63" s="126">
        <v>200</v>
      </c>
      <c r="C63" s="136">
        <v>1</v>
      </c>
      <c r="D63" s="137">
        <v>13</v>
      </c>
      <c r="E63" s="144" t="s">
        <v>37</v>
      </c>
      <c r="F63" s="139">
        <v>800</v>
      </c>
      <c r="G63" s="140">
        <f>G64+G65</f>
        <v>5</v>
      </c>
      <c r="H63" s="183">
        <f>H64+H65</f>
        <v>5</v>
      </c>
      <c r="I63" s="236">
        <f t="shared" si="0"/>
        <v>100</v>
      </c>
    </row>
    <row r="64" spans="1:9" ht="15" hidden="1" x14ac:dyDescent="0.2">
      <c r="A64" s="155" t="s">
        <v>38</v>
      </c>
      <c r="B64" s="156">
        <v>200</v>
      </c>
      <c r="C64" s="157">
        <v>1</v>
      </c>
      <c r="D64" s="143">
        <v>13</v>
      </c>
      <c r="E64" s="178" t="s">
        <v>37</v>
      </c>
      <c r="F64" s="145">
        <v>830</v>
      </c>
      <c r="G64" s="146"/>
      <c r="H64" s="181"/>
      <c r="I64" s="236" t="e">
        <f t="shared" si="0"/>
        <v>#DIV/0!</v>
      </c>
    </row>
    <row r="65" spans="1:9" ht="15" x14ac:dyDescent="0.2">
      <c r="A65" s="141" t="s">
        <v>19</v>
      </c>
      <c r="B65" s="156">
        <v>200</v>
      </c>
      <c r="C65" s="157">
        <v>1</v>
      </c>
      <c r="D65" s="143">
        <v>13</v>
      </c>
      <c r="E65" s="144" t="s">
        <v>37</v>
      </c>
      <c r="F65" s="145">
        <v>850</v>
      </c>
      <c r="G65" s="218">
        <v>5</v>
      </c>
      <c r="H65" s="220">
        <v>5</v>
      </c>
      <c r="I65" s="236">
        <f t="shared" si="0"/>
        <v>100</v>
      </c>
    </row>
    <row r="66" spans="1:9" ht="14.25" x14ac:dyDescent="0.2">
      <c r="A66" s="124" t="s">
        <v>39</v>
      </c>
      <c r="B66" s="125">
        <v>200</v>
      </c>
      <c r="C66" s="130">
        <v>2</v>
      </c>
      <c r="D66" s="131">
        <v>3</v>
      </c>
      <c r="E66" s="132" t="s">
        <v>6</v>
      </c>
      <c r="F66" s="133" t="s">
        <v>6</v>
      </c>
      <c r="G66" s="134">
        <f t="shared" ref="G66:H67" si="10">G67</f>
        <v>349</v>
      </c>
      <c r="H66" s="227">
        <f t="shared" si="10"/>
        <v>244.5</v>
      </c>
      <c r="I66" s="235">
        <f t="shared" si="0"/>
        <v>70.05730659025788</v>
      </c>
    </row>
    <row r="67" spans="1:9" ht="15" x14ac:dyDescent="0.2">
      <c r="A67" s="135" t="s">
        <v>14</v>
      </c>
      <c r="B67" s="126">
        <v>200</v>
      </c>
      <c r="C67" s="136">
        <v>2</v>
      </c>
      <c r="D67" s="137">
        <v>3</v>
      </c>
      <c r="E67" s="138" t="s">
        <v>9</v>
      </c>
      <c r="F67" s="139" t="s">
        <v>6</v>
      </c>
      <c r="G67" s="140">
        <f t="shared" si="10"/>
        <v>349</v>
      </c>
      <c r="H67" s="183">
        <f t="shared" si="10"/>
        <v>244.5</v>
      </c>
      <c r="I67" s="236">
        <f t="shared" si="0"/>
        <v>70.05730659025788</v>
      </c>
    </row>
    <row r="68" spans="1:9" s="16" customFormat="1" ht="28.5" customHeight="1" x14ac:dyDescent="0.25">
      <c r="A68" s="179" t="s">
        <v>40</v>
      </c>
      <c r="B68" s="126">
        <v>200</v>
      </c>
      <c r="C68" s="136">
        <v>2</v>
      </c>
      <c r="D68" s="137">
        <v>3</v>
      </c>
      <c r="E68" s="138" t="s">
        <v>41</v>
      </c>
      <c r="F68" s="180" t="s">
        <v>6</v>
      </c>
      <c r="G68" s="140">
        <f>G69+G71</f>
        <v>349</v>
      </c>
      <c r="H68" s="183">
        <f>H69+H71</f>
        <v>244.5</v>
      </c>
      <c r="I68" s="236">
        <f t="shared" si="0"/>
        <v>70.05730659025788</v>
      </c>
    </row>
    <row r="69" spans="1:9" ht="75" x14ac:dyDescent="0.2">
      <c r="A69" s="135" t="s">
        <v>12</v>
      </c>
      <c r="B69" s="126">
        <v>200</v>
      </c>
      <c r="C69" s="136">
        <v>2</v>
      </c>
      <c r="D69" s="137">
        <v>3</v>
      </c>
      <c r="E69" s="138" t="s">
        <v>41</v>
      </c>
      <c r="F69" s="139">
        <v>100</v>
      </c>
      <c r="G69" s="140">
        <f>G70</f>
        <v>317.2</v>
      </c>
      <c r="H69" s="183">
        <f>H70</f>
        <v>236.5</v>
      </c>
      <c r="I69" s="236">
        <f t="shared" si="0"/>
        <v>74.558638083228246</v>
      </c>
    </row>
    <row r="70" spans="1:9" ht="30" x14ac:dyDescent="0.2">
      <c r="A70" s="135" t="s">
        <v>42</v>
      </c>
      <c r="B70" s="126">
        <v>200</v>
      </c>
      <c r="C70" s="136">
        <v>2</v>
      </c>
      <c r="D70" s="137">
        <v>3</v>
      </c>
      <c r="E70" s="138" t="s">
        <v>41</v>
      </c>
      <c r="F70" s="139">
        <v>120</v>
      </c>
      <c r="G70" s="219">
        <v>317.2</v>
      </c>
      <c r="H70" s="221">
        <v>236.5</v>
      </c>
      <c r="I70" s="236">
        <f t="shared" si="0"/>
        <v>74.558638083228246</v>
      </c>
    </row>
    <row r="71" spans="1:9" ht="30" x14ac:dyDescent="0.2">
      <c r="A71" s="135" t="s">
        <v>123</v>
      </c>
      <c r="B71" s="126">
        <v>200</v>
      </c>
      <c r="C71" s="136">
        <v>2</v>
      </c>
      <c r="D71" s="137">
        <v>3</v>
      </c>
      <c r="E71" s="138" t="s">
        <v>43</v>
      </c>
      <c r="F71" s="139">
        <v>200</v>
      </c>
      <c r="G71" s="140">
        <f>G72</f>
        <v>31.8</v>
      </c>
      <c r="H71" s="183">
        <f>H72</f>
        <v>8</v>
      </c>
      <c r="I71" s="236">
        <f t="shared" si="0"/>
        <v>25.157232704402517</v>
      </c>
    </row>
    <row r="72" spans="1:9" ht="30" x14ac:dyDescent="0.2">
      <c r="A72" s="135" t="s">
        <v>17</v>
      </c>
      <c r="B72" s="126">
        <v>200</v>
      </c>
      <c r="C72" s="136">
        <v>2</v>
      </c>
      <c r="D72" s="137">
        <v>3</v>
      </c>
      <c r="E72" s="138" t="s">
        <v>43</v>
      </c>
      <c r="F72" s="139">
        <v>240</v>
      </c>
      <c r="G72" s="219">
        <v>31.8</v>
      </c>
      <c r="H72" s="221">
        <v>8</v>
      </c>
      <c r="I72" s="236">
        <f t="shared" si="0"/>
        <v>25.157232704402517</v>
      </c>
    </row>
    <row r="73" spans="1:9" ht="28.5" x14ac:dyDescent="0.2">
      <c r="A73" s="124" t="s">
        <v>44</v>
      </c>
      <c r="B73" s="125">
        <v>200</v>
      </c>
      <c r="C73" s="130">
        <v>3</v>
      </c>
      <c r="D73" s="137"/>
      <c r="E73" s="138"/>
      <c r="F73" s="139"/>
      <c r="G73" s="134">
        <f t="shared" ref="G73:H74" si="11">G74</f>
        <v>1000</v>
      </c>
      <c r="H73" s="227">
        <f t="shared" si="11"/>
        <v>516.4</v>
      </c>
      <c r="I73" s="235">
        <f t="shared" si="0"/>
        <v>51.64</v>
      </c>
    </row>
    <row r="74" spans="1:9" ht="42.75" x14ac:dyDescent="0.2">
      <c r="A74" s="124" t="s">
        <v>316</v>
      </c>
      <c r="B74" s="125">
        <v>200</v>
      </c>
      <c r="C74" s="130">
        <v>3</v>
      </c>
      <c r="D74" s="131">
        <v>10</v>
      </c>
      <c r="E74" s="132" t="s">
        <v>6</v>
      </c>
      <c r="F74" s="133" t="s">
        <v>6</v>
      </c>
      <c r="G74" s="134">
        <f t="shared" si="11"/>
        <v>1000</v>
      </c>
      <c r="H74" s="227">
        <f t="shared" si="11"/>
        <v>516.4</v>
      </c>
      <c r="I74" s="235">
        <f t="shared" ref="I74:I137" si="12">H74/G74*100</f>
        <v>51.64</v>
      </c>
    </row>
    <row r="75" spans="1:9" ht="59.25" customHeight="1" x14ac:dyDescent="0.2">
      <c r="A75" s="192" t="s">
        <v>319</v>
      </c>
      <c r="B75" s="125">
        <v>200</v>
      </c>
      <c r="C75" s="130">
        <v>3</v>
      </c>
      <c r="D75" s="131">
        <v>10</v>
      </c>
      <c r="E75" s="132" t="s">
        <v>45</v>
      </c>
      <c r="F75" s="133" t="s">
        <v>6</v>
      </c>
      <c r="G75" s="134">
        <f>G76+G79</f>
        <v>1000</v>
      </c>
      <c r="H75" s="227">
        <f>H76+H79</f>
        <v>516.4</v>
      </c>
      <c r="I75" s="235">
        <f t="shared" si="12"/>
        <v>51.64</v>
      </c>
    </row>
    <row r="76" spans="1:9" ht="48" customHeight="1" x14ac:dyDescent="0.2">
      <c r="A76" s="179" t="s">
        <v>320</v>
      </c>
      <c r="B76" s="126">
        <v>200</v>
      </c>
      <c r="C76" s="136">
        <v>3</v>
      </c>
      <c r="D76" s="137">
        <v>10</v>
      </c>
      <c r="E76" s="158" t="s">
        <v>46</v>
      </c>
      <c r="F76" s="139" t="s">
        <v>6</v>
      </c>
      <c r="G76" s="140">
        <f t="shared" ref="G76:H77" si="13">G77</f>
        <v>1000</v>
      </c>
      <c r="H76" s="183">
        <f t="shared" si="13"/>
        <v>516.4</v>
      </c>
      <c r="I76" s="236">
        <f t="shared" si="12"/>
        <v>51.64</v>
      </c>
    </row>
    <row r="77" spans="1:9" ht="30" x14ac:dyDescent="0.2">
      <c r="A77" s="135" t="s">
        <v>123</v>
      </c>
      <c r="B77" s="126">
        <v>200</v>
      </c>
      <c r="C77" s="157">
        <v>3</v>
      </c>
      <c r="D77" s="143">
        <v>10</v>
      </c>
      <c r="E77" s="158" t="s">
        <v>46</v>
      </c>
      <c r="F77" s="145">
        <v>200</v>
      </c>
      <c r="G77" s="146">
        <f t="shared" si="13"/>
        <v>1000</v>
      </c>
      <c r="H77" s="181">
        <f t="shared" si="13"/>
        <v>516.4</v>
      </c>
      <c r="I77" s="236">
        <f t="shared" si="12"/>
        <v>51.64</v>
      </c>
    </row>
    <row r="78" spans="1:9" ht="30" x14ac:dyDescent="0.2">
      <c r="A78" s="155" t="s">
        <v>17</v>
      </c>
      <c r="B78" s="156">
        <v>200</v>
      </c>
      <c r="C78" s="157">
        <v>3</v>
      </c>
      <c r="D78" s="143">
        <v>10</v>
      </c>
      <c r="E78" s="158" t="s">
        <v>46</v>
      </c>
      <c r="F78" s="145">
        <v>240</v>
      </c>
      <c r="G78" s="218">
        <v>1000</v>
      </c>
      <c r="H78" s="220">
        <v>516.4</v>
      </c>
      <c r="I78" s="236">
        <f t="shared" si="12"/>
        <v>51.64</v>
      </c>
    </row>
    <row r="79" spans="1:9" ht="45" hidden="1" x14ac:dyDescent="0.2">
      <c r="A79" s="135" t="s">
        <v>47</v>
      </c>
      <c r="B79" s="126">
        <v>200</v>
      </c>
      <c r="C79" s="136">
        <v>3</v>
      </c>
      <c r="D79" s="137">
        <v>9</v>
      </c>
      <c r="E79" s="138" t="s">
        <v>48</v>
      </c>
      <c r="F79" s="139"/>
      <c r="G79" s="140">
        <f t="shared" ref="G79:H80" si="14">G80</f>
        <v>0</v>
      </c>
      <c r="H79" s="183">
        <f t="shared" si="14"/>
        <v>0</v>
      </c>
      <c r="I79" s="235" t="e">
        <f t="shared" si="12"/>
        <v>#DIV/0!</v>
      </c>
    </row>
    <row r="80" spans="1:9" ht="30" hidden="1" x14ac:dyDescent="0.2">
      <c r="A80" s="135" t="s">
        <v>123</v>
      </c>
      <c r="B80" s="126">
        <v>200</v>
      </c>
      <c r="C80" s="136">
        <v>3</v>
      </c>
      <c r="D80" s="137">
        <v>9</v>
      </c>
      <c r="E80" s="138" t="s">
        <v>48</v>
      </c>
      <c r="F80" s="139">
        <v>200</v>
      </c>
      <c r="G80" s="140">
        <f t="shared" si="14"/>
        <v>0</v>
      </c>
      <c r="H80" s="183">
        <f t="shared" si="14"/>
        <v>0</v>
      </c>
      <c r="I80" s="235" t="e">
        <f t="shared" si="12"/>
        <v>#DIV/0!</v>
      </c>
    </row>
    <row r="81" spans="1:9" ht="30" hidden="1" x14ac:dyDescent="0.2">
      <c r="A81" s="155" t="s">
        <v>17</v>
      </c>
      <c r="B81" s="126">
        <v>200</v>
      </c>
      <c r="C81" s="136">
        <v>3</v>
      </c>
      <c r="D81" s="137">
        <v>9</v>
      </c>
      <c r="E81" s="138" t="s">
        <v>48</v>
      </c>
      <c r="F81" s="139">
        <v>240</v>
      </c>
      <c r="G81" s="140"/>
      <c r="H81" s="183"/>
      <c r="I81" s="235" t="e">
        <f t="shared" si="12"/>
        <v>#DIV/0!</v>
      </c>
    </row>
    <row r="82" spans="1:9" ht="15" x14ac:dyDescent="0.2">
      <c r="A82" s="174" t="s">
        <v>50</v>
      </c>
      <c r="B82" s="175">
        <v>200</v>
      </c>
      <c r="C82" s="176">
        <v>4</v>
      </c>
      <c r="D82" s="137"/>
      <c r="E82" s="138"/>
      <c r="F82" s="139"/>
      <c r="G82" s="134">
        <f>G83</f>
        <v>72464.400000000009</v>
      </c>
      <c r="H82" s="227">
        <f>H83</f>
        <v>18568.400000000001</v>
      </c>
      <c r="I82" s="235">
        <f t="shared" si="12"/>
        <v>25.624168557250183</v>
      </c>
    </row>
    <row r="83" spans="1:9" ht="14.25" x14ac:dyDescent="0.2">
      <c r="A83" s="174" t="s">
        <v>51</v>
      </c>
      <c r="B83" s="175">
        <v>200</v>
      </c>
      <c r="C83" s="176">
        <v>4</v>
      </c>
      <c r="D83" s="151">
        <v>9</v>
      </c>
      <c r="E83" s="177" t="s">
        <v>6</v>
      </c>
      <c r="F83" s="153" t="s">
        <v>6</v>
      </c>
      <c r="G83" s="154">
        <f>G84</f>
        <v>72464.400000000009</v>
      </c>
      <c r="H83" s="228">
        <f>H84</f>
        <v>18568.400000000001</v>
      </c>
      <c r="I83" s="235">
        <f t="shared" si="12"/>
        <v>25.624168557250183</v>
      </c>
    </row>
    <row r="84" spans="1:9" ht="42.75" x14ac:dyDescent="0.2">
      <c r="A84" s="192" t="s">
        <v>322</v>
      </c>
      <c r="B84" s="125">
        <v>200</v>
      </c>
      <c r="C84" s="130">
        <v>4</v>
      </c>
      <c r="D84" s="131">
        <v>9</v>
      </c>
      <c r="E84" s="132" t="s">
        <v>52</v>
      </c>
      <c r="F84" s="153"/>
      <c r="G84" s="154">
        <f>G85+G91+G94+G97</f>
        <v>72464.400000000009</v>
      </c>
      <c r="H84" s="228">
        <f>H85+H91+H94+H97</f>
        <v>18568.400000000001</v>
      </c>
      <c r="I84" s="235">
        <f t="shared" si="12"/>
        <v>25.624168557250183</v>
      </c>
    </row>
    <row r="85" spans="1:9" ht="28.5" customHeight="1" x14ac:dyDescent="0.2">
      <c r="A85" s="192" t="s">
        <v>133</v>
      </c>
      <c r="B85" s="125">
        <v>200</v>
      </c>
      <c r="C85" s="130">
        <v>4</v>
      </c>
      <c r="D85" s="131">
        <v>9</v>
      </c>
      <c r="E85" s="132" t="s">
        <v>53</v>
      </c>
      <c r="F85" s="153"/>
      <c r="G85" s="154">
        <f>G86</f>
        <v>31444.2</v>
      </c>
      <c r="H85" s="228">
        <f>H86</f>
        <v>9792.4</v>
      </c>
      <c r="I85" s="235">
        <f t="shared" si="12"/>
        <v>31.142150221662501</v>
      </c>
    </row>
    <row r="86" spans="1:9" ht="45" x14ac:dyDescent="0.2">
      <c r="A86" s="135" t="s">
        <v>156</v>
      </c>
      <c r="B86" s="126">
        <v>200</v>
      </c>
      <c r="C86" s="136">
        <v>4</v>
      </c>
      <c r="D86" s="137">
        <v>9</v>
      </c>
      <c r="E86" s="138" t="s">
        <v>54</v>
      </c>
      <c r="F86" s="153"/>
      <c r="G86" s="146">
        <f>G87+G89</f>
        <v>31444.2</v>
      </c>
      <c r="H86" s="181">
        <f>H87+H89</f>
        <v>9792.4</v>
      </c>
      <c r="I86" s="236">
        <f t="shared" si="12"/>
        <v>31.142150221662501</v>
      </c>
    </row>
    <row r="87" spans="1:9" ht="30" x14ac:dyDescent="0.2">
      <c r="A87" s="135" t="s">
        <v>123</v>
      </c>
      <c r="B87" s="126">
        <v>200</v>
      </c>
      <c r="C87" s="136">
        <v>4</v>
      </c>
      <c r="D87" s="137">
        <v>9</v>
      </c>
      <c r="E87" s="138" t="s">
        <v>54</v>
      </c>
      <c r="F87" s="145">
        <v>200</v>
      </c>
      <c r="G87" s="146">
        <f t="shared" ref="G87:H87" si="15">G88</f>
        <v>15198.2</v>
      </c>
      <c r="H87" s="181">
        <f t="shared" si="15"/>
        <v>7394.4</v>
      </c>
      <c r="I87" s="236">
        <f t="shared" si="12"/>
        <v>48.653129975918198</v>
      </c>
    </row>
    <row r="88" spans="1:9" ht="30" x14ac:dyDescent="0.2">
      <c r="A88" s="155" t="s">
        <v>17</v>
      </c>
      <c r="B88" s="126">
        <v>200</v>
      </c>
      <c r="C88" s="136">
        <v>4</v>
      </c>
      <c r="D88" s="137">
        <v>9</v>
      </c>
      <c r="E88" s="138" t="s">
        <v>54</v>
      </c>
      <c r="F88" s="145">
        <v>240</v>
      </c>
      <c r="G88" s="220">
        <v>15198.2</v>
      </c>
      <c r="H88" s="220">
        <v>7394.4</v>
      </c>
      <c r="I88" s="236">
        <f t="shared" si="12"/>
        <v>48.653129975918198</v>
      </c>
    </row>
    <row r="89" spans="1:9" ht="30" x14ac:dyDescent="0.2">
      <c r="A89" s="179" t="s">
        <v>134</v>
      </c>
      <c r="B89" s="212">
        <v>200</v>
      </c>
      <c r="C89" s="136">
        <v>4</v>
      </c>
      <c r="D89" s="137">
        <v>9</v>
      </c>
      <c r="E89" s="138" t="s">
        <v>54</v>
      </c>
      <c r="F89" s="145">
        <v>400</v>
      </c>
      <c r="G89" s="181">
        <f>G90</f>
        <v>16246</v>
      </c>
      <c r="H89" s="181">
        <f>H90</f>
        <v>2398</v>
      </c>
      <c r="I89" s="236">
        <f t="shared" si="12"/>
        <v>14.760556444663303</v>
      </c>
    </row>
    <row r="90" spans="1:9" ht="15" x14ac:dyDescent="0.2">
      <c r="A90" s="179" t="s">
        <v>135</v>
      </c>
      <c r="B90" s="212">
        <v>200</v>
      </c>
      <c r="C90" s="136">
        <v>4</v>
      </c>
      <c r="D90" s="137">
        <v>9</v>
      </c>
      <c r="E90" s="138" t="s">
        <v>54</v>
      </c>
      <c r="F90" s="145">
        <v>410</v>
      </c>
      <c r="G90" s="220">
        <f>9500+6746</f>
        <v>16246</v>
      </c>
      <c r="H90" s="220">
        <v>2398</v>
      </c>
      <c r="I90" s="236">
        <f t="shared" si="12"/>
        <v>14.760556444663303</v>
      </c>
    </row>
    <row r="91" spans="1:9" ht="42" customHeight="1" x14ac:dyDescent="0.2">
      <c r="A91" s="213" t="s">
        <v>323</v>
      </c>
      <c r="B91" s="212">
        <v>200</v>
      </c>
      <c r="C91" s="136">
        <v>4</v>
      </c>
      <c r="D91" s="137">
        <v>9</v>
      </c>
      <c r="E91" s="132" t="s">
        <v>325</v>
      </c>
      <c r="F91" s="153"/>
      <c r="G91" s="154">
        <f>G92</f>
        <v>36982.9</v>
      </c>
      <c r="H91" s="228">
        <f>H92</f>
        <v>5784.8</v>
      </c>
      <c r="I91" s="235">
        <f t="shared" si="12"/>
        <v>15.641823653634518</v>
      </c>
    </row>
    <row r="92" spans="1:9" ht="28.5" customHeight="1" x14ac:dyDescent="0.2">
      <c r="A92" s="179" t="s">
        <v>134</v>
      </c>
      <c r="B92" s="212">
        <v>200</v>
      </c>
      <c r="C92" s="136">
        <v>4</v>
      </c>
      <c r="D92" s="137">
        <v>9</v>
      </c>
      <c r="E92" s="138" t="s">
        <v>325</v>
      </c>
      <c r="F92" s="145">
        <v>400</v>
      </c>
      <c r="G92" s="146">
        <f>G93</f>
        <v>36982.9</v>
      </c>
      <c r="H92" s="181">
        <f>H93</f>
        <v>5784.8</v>
      </c>
      <c r="I92" s="236">
        <f t="shared" si="12"/>
        <v>15.641823653634518</v>
      </c>
    </row>
    <row r="93" spans="1:9" ht="15" x14ac:dyDescent="0.2">
      <c r="A93" s="179" t="s">
        <v>135</v>
      </c>
      <c r="B93" s="212">
        <v>200</v>
      </c>
      <c r="C93" s="136">
        <v>4</v>
      </c>
      <c r="D93" s="137">
        <v>9</v>
      </c>
      <c r="E93" s="138" t="s">
        <v>325</v>
      </c>
      <c r="F93" s="145">
        <v>410</v>
      </c>
      <c r="G93" s="218">
        <v>36982.9</v>
      </c>
      <c r="H93" s="220">
        <v>5784.8</v>
      </c>
      <c r="I93" s="236">
        <f t="shared" si="12"/>
        <v>15.641823653634518</v>
      </c>
    </row>
    <row r="94" spans="1:9" ht="57" x14ac:dyDescent="0.2">
      <c r="A94" s="213" t="s">
        <v>324</v>
      </c>
      <c r="B94" s="212">
        <v>200</v>
      </c>
      <c r="C94" s="136">
        <v>4</v>
      </c>
      <c r="D94" s="137">
        <v>9</v>
      </c>
      <c r="E94" s="132" t="s">
        <v>326</v>
      </c>
      <c r="F94" s="153"/>
      <c r="G94" s="154">
        <f>G95</f>
        <v>516.20000000000005</v>
      </c>
      <c r="H94" s="228">
        <f>H95</f>
        <v>0</v>
      </c>
      <c r="I94" s="235">
        <f t="shared" si="12"/>
        <v>0</v>
      </c>
    </row>
    <row r="95" spans="1:9" ht="30" x14ac:dyDescent="0.2">
      <c r="A95" s="179" t="s">
        <v>134</v>
      </c>
      <c r="B95" s="212">
        <v>200</v>
      </c>
      <c r="C95" s="136">
        <v>4</v>
      </c>
      <c r="D95" s="137">
        <v>9</v>
      </c>
      <c r="E95" s="138" t="s">
        <v>326</v>
      </c>
      <c r="F95" s="145">
        <v>400</v>
      </c>
      <c r="G95" s="146">
        <f>G96</f>
        <v>516.20000000000005</v>
      </c>
      <c r="H95" s="181">
        <f>H96</f>
        <v>0</v>
      </c>
      <c r="I95" s="236">
        <f t="shared" si="12"/>
        <v>0</v>
      </c>
    </row>
    <row r="96" spans="1:9" ht="15" x14ac:dyDescent="0.2">
      <c r="A96" s="179" t="s">
        <v>135</v>
      </c>
      <c r="B96" s="212">
        <v>200</v>
      </c>
      <c r="C96" s="136">
        <v>4</v>
      </c>
      <c r="D96" s="137">
        <v>9</v>
      </c>
      <c r="E96" s="138" t="s">
        <v>326</v>
      </c>
      <c r="F96" s="145">
        <v>410</v>
      </c>
      <c r="G96" s="218">
        <v>516.20000000000005</v>
      </c>
      <c r="H96" s="220">
        <v>0</v>
      </c>
      <c r="I96" s="236">
        <f t="shared" si="12"/>
        <v>0</v>
      </c>
    </row>
    <row r="97" spans="1:9" ht="42.75" x14ac:dyDescent="0.2">
      <c r="A97" s="192" t="s">
        <v>327</v>
      </c>
      <c r="B97" s="125">
        <v>200</v>
      </c>
      <c r="C97" s="130">
        <v>4</v>
      </c>
      <c r="D97" s="131">
        <v>9</v>
      </c>
      <c r="E97" s="132" t="s">
        <v>55</v>
      </c>
      <c r="F97" s="153"/>
      <c r="G97" s="154">
        <f>G98</f>
        <v>3521.1</v>
      </c>
      <c r="H97" s="228">
        <f>H98</f>
        <v>2991.2</v>
      </c>
      <c r="I97" s="235">
        <f t="shared" si="12"/>
        <v>84.95072562551475</v>
      </c>
    </row>
    <row r="98" spans="1:9" ht="30" x14ac:dyDescent="0.2">
      <c r="A98" s="135" t="s">
        <v>155</v>
      </c>
      <c r="B98" s="126">
        <v>200</v>
      </c>
      <c r="C98" s="136">
        <v>4</v>
      </c>
      <c r="D98" s="137">
        <v>9</v>
      </c>
      <c r="E98" s="138" t="s">
        <v>56</v>
      </c>
      <c r="F98" s="153"/>
      <c r="G98" s="146">
        <f>G99</f>
        <v>3521.1</v>
      </c>
      <c r="H98" s="181">
        <f>H99</f>
        <v>2991.2</v>
      </c>
      <c r="I98" s="236">
        <f t="shared" si="12"/>
        <v>84.95072562551475</v>
      </c>
    </row>
    <row r="99" spans="1:9" ht="30" x14ac:dyDescent="0.2">
      <c r="A99" s="135" t="s">
        <v>123</v>
      </c>
      <c r="B99" s="126">
        <v>200</v>
      </c>
      <c r="C99" s="136">
        <v>4</v>
      </c>
      <c r="D99" s="137">
        <v>9</v>
      </c>
      <c r="E99" s="138" t="s">
        <v>56</v>
      </c>
      <c r="F99" s="145">
        <v>200</v>
      </c>
      <c r="G99" s="146">
        <f t="shared" ref="G99:H99" si="16">G100</f>
        <v>3521.1</v>
      </c>
      <c r="H99" s="181">
        <f t="shared" si="16"/>
        <v>2991.2</v>
      </c>
      <c r="I99" s="236">
        <f t="shared" si="12"/>
        <v>84.95072562551475</v>
      </c>
    </row>
    <row r="100" spans="1:9" ht="30" x14ac:dyDescent="0.2">
      <c r="A100" s="155" t="s">
        <v>17</v>
      </c>
      <c r="B100" s="126">
        <v>200</v>
      </c>
      <c r="C100" s="136">
        <v>4</v>
      </c>
      <c r="D100" s="137">
        <v>9</v>
      </c>
      <c r="E100" s="138" t="s">
        <v>56</v>
      </c>
      <c r="F100" s="145">
        <v>240</v>
      </c>
      <c r="G100" s="218">
        <v>3521.1</v>
      </c>
      <c r="H100" s="220">
        <v>2991.2</v>
      </c>
      <c r="I100" s="236">
        <f t="shared" si="12"/>
        <v>84.95072562551475</v>
      </c>
    </row>
    <row r="101" spans="1:9" ht="14.25" x14ac:dyDescent="0.2">
      <c r="A101" s="174" t="s">
        <v>58</v>
      </c>
      <c r="B101" s="175">
        <v>200</v>
      </c>
      <c r="C101" s="176">
        <v>5</v>
      </c>
      <c r="D101" s="151" t="s">
        <v>6</v>
      </c>
      <c r="E101" s="177" t="s">
        <v>6</v>
      </c>
      <c r="F101" s="153" t="s">
        <v>6</v>
      </c>
      <c r="G101" s="154">
        <f>G102+G117+G126</f>
        <v>23893.1</v>
      </c>
      <c r="H101" s="228">
        <f>H102+H117+H126</f>
        <v>9213.8000000000011</v>
      </c>
      <c r="I101" s="235">
        <f t="shared" si="12"/>
        <v>38.562597570009757</v>
      </c>
    </row>
    <row r="102" spans="1:9" ht="14.25" x14ac:dyDescent="0.2">
      <c r="A102" s="124" t="s">
        <v>59</v>
      </c>
      <c r="B102" s="125">
        <v>200</v>
      </c>
      <c r="C102" s="130">
        <v>5</v>
      </c>
      <c r="D102" s="131">
        <v>1</v>
      </c>
      <c r="E102" s="132" t="s">
        <v>6</v>
      </c>
      <c r="F102" s="133" t="s">
        <v>6</v>
      </c>
      <c r="G102" s="134">
        <f>G103+G107</f>
        <v>596.6</v>
      </c>
      <c r="H102" s="227">
        <f>H103+H107</f>
        <v>144.4</v>
      </c>
      <c r="I102" s="235">
        <f t="shared" si="12"/>
        <v>24.203821656050955</v>
      </c>
    </row>
    <row r="103" spans="1:9" ht="42.75" hidden="1" x14ac:dyDescent="0.2">
      <c r="A103" s="192" t="s">
        <v>328</v>
      </c>
      <c r="B103" s="175">
        <v>200</v>
      </c>
      <c r="C103" s="130">
        <v>5</v>
      </c>
      <c r="D103" s="131">
        <v>1</v>
      </c>
      <c r="E103" s="132" t="s">
        <v>330</v>
      </c>
      <c r="F103" s="133"/>
      <c r="G103" s="134">
        <f t="shared" ref="G103:H105" si="17">G104</f>
        <v>0</v>
      </c>
      <c r="H103" s="227">
        <f t="shared" si="17"/>
        <v>0</v>
      </c>
      <c r="I103" s="235" t="e">
        <f t="shared" si="12"/>
        <v>#DIV/0!</v>
      </c>
    </row>
    <row r="104" spans="1:9" ht="28.5" hidden="1" x14ac:dyDescent="0.2">
      <c r="A104" s="214" t="s">
        <v>329</v>
      </c>
      <c r="B104" s="125">
        <v>200</v>
      </c>
      <c r="C104" s="130">
        <v>5</v>
      </c>
      <c r="D104" s="131">
        <v>1</v>
      </c>
      <c r="E104" s="132" t="s">
        <v>331</v>
      </c>
      <c r="F104" s="133"/>
      <c r="G104" s="134">
        <f t="shared" si="17"/>
        <v>0</v>
      </c>
      <c r="H104" s="227">
        <f t="shared" si="17"/>
        <v>0</v>
      </c>
      <c r="I104" s="235" t="e">
        <f t="shared" si="12"/>
        <v>#DIV/0!</v>
      </c>
    </row>
    <row r="105" spans="1:9" ht="30" hidden="1" x14ac:dyDescent="0.2">
      <c r="A105" s="179" t="s">
        <v>137</v>
      </c>
      <c r="B105" s="156">
        <v>200</v>
      </c>
      <c r="C105" s="136">
        <v>5</v>
      </c>
      <c r="D105" s="137">
        <v>1</v>
      </c>
      <c r="E105" s="138" t="s">
        <v>331</v>
      </c>
      <c r="F105" s="139">
        <v>400</v>
      </c>
      <c r="G105" s="183">
        <f t="shared" si="17"/>
        <v>0</v>
      </c>
      <c r="H105" s="181">
        <f t="shared" si="17"/>
        <v>0</v>
      </c>
      <c r="I105" s="235" t="e">
        <f t="shared" si="12"/>
        <v>#DIV/0!</v>
      </c>
    </row>
    <row r="106" spans="1:9" ht="15" hidden="1" x14ac:dyDescent="0.2">
      <c r="A106" s="148" t="s">
        <v>135</v>
      </c>
      <c r="B106" s="212">
        <v>200</v>
      </c>
      <c r="C106" s="136">
        <v>5</v>
      </c>
      <c r="D106" s="137">
        <v>1</v>
      </c>
      <c r="E106" s="138" t="s">
        <v>331</v>
      </c>
      <c r="F106" s="139">
        <v>410</v>
      </c>
      <c r="G106" s="221">
        <v>0</v>
      </c>
      <c r="H106" s="231">
        <v>0</v>
      </c>
      <c r="I106" s="235" t="e">
        <f t="shared" si="12"/>
        <v>#DIV/0!</v>
      </c>
    </row>
    <row r="107" spans="1:9" ht="22.5" customHeight="1" x14ac:dyDescent="0.2">
      <c r="A107" s="124" t="s">
        <v>60</v>
      </c>
      <c r="B107" s="125">
        <v>200</v>
      </c>
      <c r="C107" s="130">
        <v>5</v>
      </c>
      <c r="D107" s="131">
        <v>1</v>
      </c>
      <c r="E107" s="132" t="s">
        <v>9</v>
      </c>
      <c r="F107" s="133"/>
      <c r="G107" s="134">
        <f>G108+G111</f>
        <v>596.6</v>
      </c>
      <c r="H107" s="227">
        <f>H108+H111</f>
        <v>144.4</v>
      </c>
      <c r="I107" s="235">
        <f t="shared" si="12"/>
        <v>24.203821656050955</v>
      </c>
    </row>
    <row r="108" spans="1:9" ht="30" hidden="1" x14ac:dyDescent="0.2">
      <c r="A108" s="135" t="s">
        <v>61</v>
      </c>
      <c r="B108" s="126">
        <v>200</v>
      </c>
      <c r="C108" s="136">
        <v>5</v>
      </c>
      <c r="D108" s="137">
        <v>1</v>
      </c>
      <c r="E108" s="138" t="s">
        <v>62</v>
      </c>
      <c r="F108" s="139"/>
      <c r="G108" s="140">
        <f t="shared" ref="G108:H109" si="18">G109</f>
        <v>0</v>
      </c>
      <c r="H108" s="183">
        <f t="shared" si="18"/>
        <v>0</v>
      </c>
      <c r="I108" s="235" t="e">
        <f t="shared" si="12"/>
        <v>#DIV/0!</v>
      </c>
    </row>
    <row r="109" spans="1:9" ht="30" hidden="1" x14ac:dyDescent="0.2">
      <c r="A109" s="135" t="s">
        <v>123</v>
      </c>
      <c r="B109" s="126">
        <v>200</v>
      </c>
      <c r="C109" s="136">
        <v>5</v>
      </c>
      <c r="D109" s="137">
        <v>1</v>
      </c>
      <c r="E109" s="138" t="s">
        <v>62</v>
      </c>
      <c r="F109" s="139">
        <v>200</v>
      </c>
      <c r="G109" s="140">
        <f t="shared" si="18"/>
        <v>0</v>
      </c>
      <c r="H109" s="183">
        <f t="shared" si="18"/>
        <v>0</v>
      </c>
      <c r="I109" s="235" t="e">
        <f t="shared" si="12"/>
        <v>#DIV/0!</v>
      </c>
    </row>
    <row r="110" spans="1:9" ht="30" hidden="1" x14ac:dyDescent="0.2">
      <c r="A110" s="155" t="s">
        <v>17</v>
      </c>
      <c r="B110" s="126">
        <v>200</v>
      </c>
      <c r="C110" s="136">
        <v>5</v>
      </c>
      <c r="D110" s="137">
        <v>1</v>
      </c>
      <c r="E110" s="138" t="s">
        <v>62</v>
      </c>
      <c r="F110" s="139">
        <v>240</v>
      </c>
      <c r="G110" s="140"/>
      <c r="H110" s="183"/>
      <c r="I110" s="235" t="e">
        <f t="shared" si="12"/>
        <v>#DIV/0!</v>
      </c>
    </row>
    <row r="111" spans="1:9" ht="15" x14ac:dyDescent="0.2">
      <c r="A111" s="155" t="s">
        <v>63</v>
      </c>
      <c r="B111" s="126">
        <v>200</v>
      </c>
      <c r="C111" s="136">
        <v>5</v>
      </c>
      <c r="D111" s="137">
        <v>1</v>
      </c>
      <c r="E111" s="138" t="s">
        <v>64</v>
      </c>
      <c r="F111" s="139"/>
      <c r="G111" s="140">
        <f>G112+G114</f>
        <v>596.6</v>
      </c>
      <c r="H111" s="183">
        <f>H112+H114</f>
        <v>144.4</v>
      </c>
      <c r="I111" s="236">
        <f t="shared" si="12"/>
        <v>24.203821656050955</v>
      </c>
    </row>
    <row r="112" spans="1:9" ht="26.25" customHeight="1" x14ac:dyDescent="0.2">
      <c r="A112" s="135" t="s">
        <v>123</v>
      </c>
      <c r="B112" s="126">
        <v>200</v>
      </c>
      <c r="C112" s="136">
        <v>5</v>
      </c>
      <c r="D112" s="137">
        <v>1</v>
      </c>
      <c r="E112" s="138" t="s">
        <v>64</v>
      </c>
      <c r="F112" s="139">
        <v>200</v>
      </c>
      <c r="G112" s="140">
        <f t="shared" ref="G112:H112" si="19">G113</f>
        <v>596.6</v>
      </c>
      <c r="H112" s="183">
        <f t="shared" si="19"/>
        <v>144.4</v>
      </c>
      <c r="I112" s="236">
        <f t="shared" si="12"/>
        <v>24.203821656050955</v>
      </c>
    </row>
    <row r="113" spans="1:9" ht="30" x14ac:dyDescent="0.2">
      <c r="A113" s="155" t="s">
        <v>17</v>
      </c>
      <c r="B113" s="126">
        <v>200</v>
      </c>
      <c r="C113" s="136">
        <v>5</v>
      </c>
      <c r="D113" s="137">
        <v>1</v>
      </c>
      <c r="E113" s="138" t="s">
        <v>64</v>
      </c>
      <c r="F113" s="139">
        <v>240</v>
      </c>
      <c r="G113" s="218">
        <v>596.6</v>
      </c>
      <c r="H113" s="220">
        <v>144.4</v>
      </c>
      <c r="I113" s="236">
        <f t="shared" si="12"/>
        <v>24.203821656050955</v>
      </c>
    </row>
    <row r="114" spans="1:9" ht="15" hidden="1" x14ac:dyDescent="0.2">
      <c r="A114" s="135" t="s">
        <v>18</v>
      </c>
      <c r="B114" s="126">
        <v>200</v>
      </c>
      <c r="C114" s="136">
        <v>5</v>
      </c>
      <c r="D114" s="137">
        <v>1</v>
      </c>
      <c r="E114" s="138" t="s">
        <v>64</v>
      </c>
      <c r="F114" s="139">
        <v>800</v>
      </c>
      <c r="G114" s="183">
        <f>G115+G116</f>
        <v>0</v>
      </c>
      <c r="H114" s="183">
        <f>H115+H116</f>
        <v>0</v>
      </c>
      <c r="I114" s="235" t="e">
        <f t="shared" si="12"/>
        <v>#DIV/0!</v>
      </c>
    </row>
    <row r="115" spans="1:9" ht="15" hidden="1" x14ac:dyDescent="0.2">
      <c r="A115" s="155" t="s">
        <v>38</v>
      </c>
      <c r="B115" s="126">
        <v>200</v>
      </c>
      <c r="C115" s="136">
        <v>5</v>
      </c>
      <c r="D115" s="137">
        <v>1</v>
      </c>
      <c r="E115" s="138" t="s">
        <v>64</v>
      </c>
      <c r="F115" s="139">
        <v>830</v>
      </c>
      <c r="G115" s="183">
        <v>0</v>
      </c>
      <c r="H115" s="183">
        <v>0</v>
      </c>
      <c r="I115" s="235" t="e">
        <f t="shared" si="12"/>
        <v>#DIV/0!</v>
      </c>
    </row>
    <row r="116" spans="1:9" ht="15" hidden="1" x14ac:dyDescent="0.2">
      <c r="A116" s="141" t="s">
        <v>19</v>
      </c>
      <c r="B116" s="126">
        <v>200</v>
      </c>
      <c r="C116" s="136">
        <v>5</v>
      </c>
      <c r="D116" s="137">
        <v>1</v>
      </c>
      <c r="E116" s="138" t="s">
        <v>64</v>
      </c>
      <c r="F116" s="139">
        <v>850</v>
      </c>
      <c r="G116" s="183">
        <v>0</v>
      </c>
      <c r="H116" s="183">
        <v>0</v>
      </c>
      <c r="I116" s="235" t="e">
        <f t="shared" si="12"/>
        <v>#DIV/0!</v>
      </c>
    </row>
    <row r="117" spans="1:9" ht="14.25" hidden="1" x14ac:dyDescent="0.2">
      <c r="A117" s="149" t="s">
        <v>65</v>
      </c>
      <c r="B117" s="184">
        <v>200</v>
      </c>
      <c r="C117" s="151">
        <v>5</v>
      </c>
      <c r="D117" s="151">
        <v>2</v>
      </c>
      <c r="E117" s="152"/>
      <c r="F117" s="153" t="s">
        <v>6</v>
      </c>
      <c r="G117" s="154">
        <f>G118</f>
        <v>0</v>
      </c>
      <c r="H117" s="228">
        <f>H118</f>
        <v>0</v>
      </c>
      <c r="I117" s="235" t="e">
        <f t="shared" si="12"/>
        <v>#DIV/0!</v>
      </c>
    </row>
    <row r="118" spans="1:9" ht="27.75" hidden="1" customHeight="1" x14ac:dyDescent="0.2">
      <c r="A118" s="149" t="s">
        <v>8</v>
      </c>
      <c r="B118" s="184">
        <v>200</v>
      </c>
      <c r="C118" s="151">
        <v>5</v>
      </c>
      <c r="D118" s="151">
        <v>2</v>
      </c>
      <c r="E118" s="152" t="s">
        <v>9</v>
      </c>
      <c r="F118" s="153"/>
      <c r="G118" s="154">
        <f t="shared" ref="G118:H122" si="20">G119</f>
        <v>0</v>
      </c>
      <c r="H118" s="228">
        <f t="shared" si="20"/>
        <v>0</v>
      </c>
      <c r="I118" s="235" t="e">
        <f t="shared" si="12"/>
        <v>#DIV/0!</v>
      </c>
    </row>
    <row r="119" spans="1:9" ht="30" hidden="1" x14ac:dyDescent="0.2">
      <c r="A119" s="185" t="s">
        <v>126</v>
      </c>
      <c r="B119" s="186">
        <v>200</v>
      </c>
      <c r="C119" s="187">
        <v>5</v>
      </c>
      <c r="D119" s="187">
        <v>2</v>
      </c>
      <c r="E119" s="188" t="s">
        <v>127</v>
      </c>
      <c r="F119" s="189"/>
      <c r="G119" s="190">
        <f>G122+G120+G124</f>
        <v>0</v>
      </c>
      <c r="H119" s="232">
        <f>H122+H120+H124</f>
        <v>0</v>
      </c>
      <c r="I119" s="235" t="e">
        <f t="shared" si="12"/>
        <v>#DIV/0!</v>
      </c>
    </row>
    <row r="120" spans="1:9" ht="30" hidden="1" x14ac:dyDescent="0.2">
      <c r="A120" s="148" t="s">
        <v>123</v>
      </c>
      <c r="B120" s="186">
        <v>200</v>
      </c>
      <c r="C120" s="187">
        <v>5</v>
      </c>
      <c r="D120" s="187">
        <v>2</v>
      </c>
      <c r="E120" s="188" t="s">
        <v>127</v>
      </c>
      <c r="F120" s="189">
        <v>200</v>
      </c>
      <c r="G120" s="190">
        <f>G121</f>
        <v>0</v>
      </c>
      <c r="H120" s="232">
        <f>H121</f>
        <v>0</v>
      </c>
      <c r="I120" s="235" t="e">
        <f t="shared" si="12"/>
        <v>#DIV/0!</v>
      </c>
    </row>
    <row r="121" spans="1:9" ht="30" hidden="1" x14ac:dyDescent="0.2">
      <c r="A121" s="148" t="s">
        <v>17</v>
      </c>
      <c r="B121" s="186">
        <v>200</v>
      </c>
      <c r="C121" s="187">
        <v>5</v>
      </c>
      <c r="D121" s="187">
        <v>2</v>
      </c>
      <c r="E121" s="188" t="s">
        <v>127</v>
      </c>
      <c r="F121" s="189">
        <v>240</v>
      </c>
      <c r="G121" s="190">
        <v>0</v>
      </c>
      <c r="H121" s="232">
        <v>0</v>
      </c>
      <c r="I121" s="235" t="e">
        <f t="shared" si="12"/>
        <v>#DIV/0!</v>
      </c>
    </row>
    <row r="122" spans="1:9" ht="30" hidden="1" x14ac:dyDescent="0.2">
      <c r="A122" s="179" t="s">
        <v>134</v>
      </c>
      <c r="B122" s="186">
        <v>200</v>
      </c>
      <c r="C122" s="187">
        <v>5</v>
      </c>
      <c r="D122" s="187">
        <v>2</v>
      </c>
      <c r="E122" s="188" t="s">
        <v>127</v>
      </c>
      <c r="F122" s="189">
        <v>400</v>
      </c>
      <c r="G122" s="190">
        <f t="shared" si="20"/>
        <v>0</v>
      </c>
      <c r="H122" s="232">
        <f t="shared" si="20"/>
        <v>0</v>
      </c>
      <c r="I122" s="235" t="e">
        <f t="shared" si="12"/>
        <v>#DIV/0!</v>
      </c>
    </row>
    <row r="123" spans="1:9" ht="15" hidden="1" x14ac:dyDescent="0.2">
      <c r="A123" s="135" t="s">
        <v>135</v>
      </c>
      <c r="B123" s="186">
        <v>200</v>
      </c>
      <c r="C123" s="187">
        <v>5</v>
      </c>
      <c r="D123" s="187">
        <v>2</v>
      </c>
      <c r="E123" s="188" t="s">
        <v>127</v>
      </c>
      <c r="F123" s="189">
        <v>410</v>
      </c>
      <c r="G123" s="181">
        <v>0</v>
      </c>
      <c r="H123" s="181">
        <v>0</v>
      </c>
      <c r="I123" s="235" t="e">
        <f t="shared" si="12"/>
        <v>#DIV/0!</v>
      </c>
    </row>
    <row r="124" spans="1:9" ht="15" hidden="1" x14ac:dyDescent="0.2">
      <c r="A124" s="135" t="s">
        <v>18</v>
      </c>
      <c r="B124" s="186">
        <v>200</v>
      </c>
      <c r="C124" s="187">
        <v>5</v>
      </c>
      <c r="D124" s="187">
        <v>2</v>
      </c>
      <c r="E124" s="188" t="s">
        <v>127</v>
      </c>
      <c r="F124" s="210">
        <v>800</v>
      </c>
      <c r="G124" s="183">
        <f>G125</f>
        <v>0</v>
      </c>
      <c r="H124" s="183">
        <f>H125</f>
        <v>0</v>
      </c>
      <c r="I124" s="235" t="e">
        <f t="shared" si="12"/>
        <v>#DIV/0!</v>
      </c>
    </row>
    <row r="125" spans="1:9" ht="15" hidden="1" x14ac:dyDescent="0.2">
      <c r="A125" s="155" t="s">
        <v>38</v>
      </c>
      <c r="B125" s="186">
        <v>200</v>
      </c>
      <c r="C125" s="187">
        <v>5</v>
      </c>
      <c r="D125" s="187">
        <v>2</v>
      </c>
      <c r="E125" s="188" t="s">
        <v>127</v>
      </c>
      <c r="F125" s="210">
        <v>830</v>
      </c>
      <c r="G125" s="183">
        <v>0</v>
      </c>
      <c r="H125" s="183">
        <v>0</v>
      </c>
      <c r="I125" s="235" t="e">
        <f t="shared" si="12"/>
        <v>#DIV/0!</v>
      </c>
    </row>
    <row r="126" spans="1:9" ht="14.25" x14ac:dyDescent="0.2">
      <c r="A126" s="174" t="s">
        <v>66</v>
      </c>
      <c r="B126" s="125">
        <v>200</v>
      </c>
      <c r="C126" s="130">
        <v>5</v>
      </c>
      <c r="D126" s="131">
        <v>3</v>
      </c>
      <c r="E126" s="132"/>
      <c r="F126" s="133"/>
      <c r="G126" s="134">
        <f>G127+G152</f>
        <v>23296.5</v>
      </c>
      <c r="H126" s="227">
        <f>H127+H152</f>
        <v>9069.4000000000015</v>
      </c>
      <c r="I126" s="235">
        <f t="shared" si="12"/>
        <v>38.930311420170419</v>
      </c>
    </row>
    <row r="127" spans="1:9" ht="44.25" customHeight="1" x14ac:dyDescent="0.2">
      <c r="A127" s="124" t="s">
        <v>332</v>
      </c>
      <c r="B127" s="125">
        <v>200</v>
      </c>
      <c r="C127" s="130">
        <v>5</v>
      </c>
      <c r="D127" s="131">
        <v>3</v>
      </c>
      <c r="E127" s="132" t="s">
        <v>67</v>
      </c>
      <c r="F127" s="133" t="s">
        <v>6</v>
      </c>
      <c r="G127" s="134">
        <f>G128+G137+G141+G145</f>
        <v>23296.5</v>
      </c>
      <c r="H127" s="227">
        <f>H128+H137+H141+H145</f>
        <v>9069.4000000000015</v>
      </c>
      <c r="I127" s="235">
        <f t="shared" si="12"/>
        <v>38.930311420170419</v>
      </c>
    </row>
    <row r="128" spans="1:9" s="43" customFormat="1" ht="42.75" x14ac:dyDescent="0.2">
      <c r="A128" s="124" t="s">
        <v>140</v>
      </c>
      <c r="B128" s="125">
        <v>200</v>
      </c>
      <c r="C128" s="130">
        <v>5</v>
      </c>
      <c r="D128" s="131">
        <v>3</v>
      </c>
      <c r="E128" s="132" t="s">
        <v>68</v>
      </c>
      <c r="F128" s="133"/>
      <c r="G128" s="134">
        <f>G129+G134</f>
        <v>3055</v>
      </c>
      <c r="H128" s="227">
        <f>H129+H134</f>
        <v>2001.6000000000001</v>
      </c>
      <c r="I128" s="235">
        <f t="shared" si="12"/>
        <v>65.518821603927989</v>
      </c>
    </row>
    <row r="129" spans="1:9" ht="45" x14ac:dyDescent="0.2">
      <c r="A129" s="135" t="s">
        <v>141</v>
      </c>
      <c r="B129" s="126">
        <v>200</v>
      </c>
      <c r="C129" s="136">
        <v>5</v>
      </c>
      <c r="D129" s="137">
        <v>3</v>
      </c>
      <c r="E129" s="138" t="s">
        <v>69</v>
      </c>
      <c r="F129" s="139"/>
      <c r="G129" s="140">
        <f>G130+G132</f>
        <v>3055</v>
      </c>
      <c r="H129" s="183">
        <f>H130+H132</f>
        <v>2001.6000000000001</v>
      </c>
      <c r="I129" s="236">
        <f t="shared" si="12"/>
        <v>65.518821603927989</v>
      </c>
    </row>
    <row r="130" spans="1:9" ht="30" x14ac:dyDescent="0.2">
      <c r="A130" s="135" t="s">
        <v>123</v>
      </c>
      <c r="B130" s="126">
        <v>200</v>
      </c>
      <c r="C130" s="136">
        <v>5</v>
      </c>
      <c r="D130" s="137">
        <v>3</v>
      </c>
      <c r="E130" s="138" t="s">
        <v>69</v>
      </c>
      <c r="F130" s="139">
        <v>200</v>
      </c>
      <c r="G130" s="140">
        <f t="shared" ref="G130:H130" si="21">G131</f>
        <v>3005</v>
      </c>
      <c r="H130" s="183">
        <f t="shared" si="21"/>
        <v>1957.7</v>
      </c>
      <c r="I130" s="236">
        <f t="shared" si="12"/>
        <v>65.148086522462563</v>
      </c>
    </row>
    <row r="131" spans="1:9" ht="30" x14ac:dyDescent="0.2">
      <c r="A131" s="135" t="s">
        <v>17</v>
      </c>
      <c r="B131" s="126">
        <v>200</v>
      </c>
      <c r="C131" s="136">
        <v>5</v>
      </c>
      <c r="D131" s="137">
        <v>3</v>
      </c>
      <c r="E131" s="138" t="s">
        <v>69</v>
      </c>
      <c r="F131" s="139">
        <v>240</v>
      </c>
      <c r="G131" s="218">
        <v>3005</v>
      </c>
      <c r="H131" s="220">
        <v>1957.7</v>
      </c>
      <c r="I131" s="236">
        <f t="shared" si="12"/>
        <v>65.148086522462563</v>
      </c>
    </row>
    <row r="132" spans="1:9" ht="15" x14ac:dyDescent="0.2">
      <c r="A132" s="135" t="s">
        <v>18</v>
      </c>
      <c r="B132" s="126">
        <v>200</v>
      </c>
      <c r="C132" s="136">
        <v>5</v>
      </c>
      <c r="D132" s="137">
        <v>3</v>
      </c>
      <c r="E132" s="138" t="s">
        <v>69</v>
      </c>
      <c r="F132" s="139">
        <v>800</v>
      </c>
      <c r="G132" s="140">
        <f>G133</f>
        <v>50</v>
      </c>
      <c r="H132" s="183">
        <f>H133</f>
        <v>43.9</v>
      </c>
      <c r="I132" s="236">
        <f t="shared" si="12"/>
        <v>87.8</v>
      </c>
    </row>
    <row r="133" spans="1:9" ht="15" x14ac:dyDescent="0.2">
      <c r="A133" s="135" t="s">
        <v>19</v>
      </c>
      <c r="B133" s="126">
        <v>200</v>
      </c>
      <c r="C133" s="136">
        <v>5</v>
      </c>
      <c r="D133" s="137">
        <v>3</v>
      </c>
      <c r="E133" s="138" t="s">
        <v>69</v>
      </c>
      <c r="F133" s="139">
        <v>850</v>
      </c>
      <c r="G133" s="219">
        <v>50</v>
      </c>
      <c r="H133" s="221">
        <v>43.9</v>
      </c>
      <c r="I133" s="236">
        <f t="shared" si="12"/>
        <v>87.8</v>
      </c>
    </row>
    <row r="134" spans="1:9" ht="44.25" hidden="1" customHeight="1" x14ac:dyDescent="0.2">
      <c r="A134" s="147" t="s">
        <v>158</v>
      </c>
      <c r="B134" s="126">
        <v>200</v>
      </c>
      <c r="C134" s="136">
        <v>5</v>
      </c>
      <c r="D134" s="137">
        <v>3</v>
      </c>
      <c r="E134" s="138" t="s">
        <v>306</v>
      </c>
      <c r="F134" s="139"/>
      <c r="G134" s="140">
        <f>G135</f>
        <v>0</v>
      </c>
      <c r="H134" s="183">
        <f>H135</f>
        <v>0</v>
      </c>
      <c r="I134" s="235" t="e">
        <f t="shared" si="12"/>
        <v>#DIV/0!</v>
      </c>
    </row>
    <row r="135" spans="1:9" ht="30" hidden="1" x14ac:dyDescent="0.2">
      <c r="A135" s="135" t="s">
        <v>123</v>
      </c>
      <c r="B135" s="126">
        <v>200</v>
      </c>
      <c r="C135" s="136">
        <v>5</v>
      </c>
      <c r="D135" s="137">
        <v>3</v>
      </c>
      <c r="E135" s="138" t="s">
        <v>306</v>
      </c>
      <c r="F135" s="139">
        <v>200</v>
      </c>
      <c r="G135" s="140">
        <f>G136</f>
        <v>0</v>
      </c>
      <c r="H135" s="183">
        <f>H136</f>
        <v>0</v>
      </c>
      <c r="I135" s="235" t="e">
        <f t="shared" si="12"/>
        <v>#DIV/0!</v>
      </c>
    </row>
    <row r="136" spans="1:9" ht="30" hidden="1" x14ac:dyDescent="0.2">
      <c r="A136" s="135" t="s">
        <v>17</v>
      </c>
      <c r="B136" s="126">
        <v>200</v>
      </c>
      <c r="C136" s="136">
        <v>5</v>
      </c>
      <c r="D136" s="137">
        <v>3</v>
      </c>
      <c r="E136" s="138" t="s">
        <v>306</v>
      </c>
      <c r="F136" s="139">
        <v>240</v>
      </c>
      <c r="G136" s="140">
        <v>0</v>
      </c>
      <c r="H136" s="183">
        <v>0</v>
      </c>
      <c r="I136" s="235" t="e">
        <f t="shared" si="12"/>
        <v>#DIV/0!</v>
      </c>
    </row>
    <row r="137" spans="1:9" s="43" customFormat="1" ht="30.75" customHeight="1" x14ac:dyDescent="0.2">
      <c r="A137" s="124" t="s">
        <v>142</v>
      </c>
      <c r="B137" s="125">
        <v>200</v>
      </c>
      <c r="C137" s="130">
        <v>5</v>
      </c>
      <c r="D137" s="131">
        <v>3</v>
      </c>
      <c r="E137" s="132" t="s">
        <v>70</v>
      </c>
      <c r="F137" s="133"/>
      <c r="G137" s="134">
        <f t="shared" ref="G137:H139" si="22">G138</f>
        <v>150</v>
      </c>
      <c r="H137" s="227">
        <f t="shared" si="22"/>
        <v>11.4</v>
      </c>
      <c r="I137" s="235">
        <f t="shared" si="12"/>
        <v>7.6</v>
      </c>
    </row>
    <row r="138" spans="1:9" ht="45" x14ac:dyDescent="0.2">
      <c r="A138" s="135" t="s">
        <v>138</v>
      </c>
      <c r="B138" s="126">
        <v>200</v>
      </c>
      <c r="C138" s="136">
        <v>5</v>
      </c>
      <c r="D138" s="137">
        <v>3</v>
      </c>
      <c r="E138" s="138" t="s">
        <v>71</v>
      </c>
      <c r="F138" s="139"/>
      <c r="G138" s="140">
        <f t="shared" si="22"/>
        <v>150</v>
      </c>
      <c r="H138" s="183">
        <f t="shared" si="22"/>
        <v>11.4</v>
      </c>
      <c r="I138" s="236">
        <f t="shared" ref="I138:I199" si="23">H138/G138*100</f>
        <v>7.6</v>
      </c>
    </row>
    <row r="139" spans="1:9" ht="30" x14ac:dyDescent="0.2">
      <c r="A139" s="135" t="s">
        <v>123</v>
      </c>
      <c r="B139" s="126">
        <v>200</v>
      </c>
      <c r="C139" s="136">
        <v>5</v>
      </c>
      <c r="D139" s="137">
        <v>3</v>
      </c>
      <c r="E139" s="138" t="s">
        <v>71</v>
      </c>
      <c r="F139" s="139">
        <v>200</v>
      </c>
      <c r="G139" s="140">
        <f t="shared" si="22"/>
        <v>150</v>
      </c>
      <c r="H139" s="183">
        <f t="shared" si="22"/>
        <v>11.4</v>
      </c>
      <c r="I139" s="236">
        <f t="shared" si="23"/>
        <v>7.6</v>
      </c>
    </row>
    <row r="140" spans="1:9" ht="30" x14ac:dyDescent="0.2">
      <c r="A140" s="135" t="s">
        <v>17</v>
      </c>
      <c r="B140" s="126">
        <v>200</v>
      </c>
      <c r="C140" s="136">
        <v>5</v>
      </c>
      <c r="D140" s="137">
        <v>3</v>
      </c>
      <c r="E140" s="138" t="s">
        <v>71</v>
      </c>
      <c r="F140" s="139">
        <v>240</v>
      </c>
      <c r="G140" s="219">
        <v>150</v>
      </c>
      <c r="H140" s="221">
        <v>11.4</v>
      </c>
      <c r="I140" s="236">
        <f t="shared" si="23"/>
        <v>7.6</v>
      </c>
    </row>
    <row r="141" spans="1:9" s="43" customFormat="1" ht="43.5" customHeight="1" x14ac:dyDescent="0.2">
      <c r="A141" s="124" t="s">
        <v>143</v>
      </c>
      <c r="B141" s="125">
        <v>200</v>
      </c>
      <c r="C141" s="130">
        <v>5</v>
      </c>
      <c r="D141" s="131">
        <v>3</v>
      </c>
      <c r="E141" s="132" t="s">
        <v>72</v>
      </c>
      <c r="F141" s="133"/>
      <c r="G141" s="134">
        <f t="shared" ref="G141:H143" si="24">G142</f>
        <v>3050</v>
      </c>
      <c r="H141" s="227">
        <f t="shared" si="24"/>
        <v>1342.6</v>
      </c>
      <c r="I141" s="235">
        <f t="shared" si="23"/>
        <v>44.019672131147537</v>
      </c>
    </row>
    <row r="142" spans="1:9" ht="60" x14ac:dyDescent="0.2">
      <c r="A142" s="135" t="s">
        <v>139</v>
      </c>
      <c r="B142" s="126">
        <v>200</v>
      </c>
      <c r="C142" s="136">
        <v>5</v>
      </c>
      <c r="D142" s="137">
        <v>3</v>
      </c>
      <c r="E142" s="138" t="s">
        <v>73</v>
      </c>
      <c r="F142" s="139"/>
      <c r="G142" s="140">
        <f t="shared" si="24"/>
        <v>3050</v>
      </c>
      <c r="H142" s="183">
        <f t="shared" si="24"/>
        <v>1342.6</v>
      </c>
      <c r="I142" s="236">
        <f t="shared" si="23"/>
        <v>44.019672131147537</v>
      </c>
    </row>
    <row r="143" spans="1:9" ht="30" x14ac:dyDescent="0.2">
      <c r="A143" s="135" t="s">
        <v>123</v>
      </c>
      <c r="B143" s="126">
        <v>200</v>
      </c>
      <c r="C143" s="136">
        <v>5</v>
      </c>
      <c r="D143" s="137">
        <v>3</v>
      </c>
      <c r="E143" s="138" t="s">
        <v>73</v>
      </c>
      <c r="F143" s="139">
        <v>200</v>
      </c>
      <c r="G143" s="140">
        <f t="shared" si="24"/>
        <v>3050</v>
      </c>
      <c r="H143" s="183">
        <f t="shared" si="24"/>
        <v>1342.6</v>
      </c>
      <c r="I143" s="236">
        <f t="shared" si="23"/>
        <v>44.019672131147537</v>
      </c>
    </row>
    <row r="144" spans="1:9" ht="30" x14ac:dyDescent="0.2">
      <c r="A144" s="135" t="s">
        <v>17</v>
      </c>
      <c r="B144" s="126">
        <v>200</v>
      </c>
      <c r="C144" s="136">
        <v>5</v>
      </c>
      <c r="D144" s="137">
        <v>3</v>
      </c>
      <c r="E144" s="138" t="s">
        <v>73</v>
      </c>
      <c r="F144" s="139">
        <v>240</v>
      </c>
      <c r="G144" s="219">
        <v>3050</v>
      </c>
      <c r="H144" s="221">
        <v>1342.6</v>
      </c>
      <c r="I144" s="236">
        <f t="shared" si="23"/>
        <v>44.019672131147537</v>
      </c>
    </row>
    <row r="145" spans="1:9" s="43" customFormat="1" ht="54" customHeight="1" x14ac:dyDescent="0.2">
      <c r="A145" s="124" t="s">
        <v>144</v>
      </c>
      <c r="B145" s="125">
        <v>200</v>
      </c>
      <c r="C145" s="130">
        <v>5</v>
      </c>
      <c r="D145" s="131">
        <v>3</v>
      </c>
      <c r="E145" s="132" t="s">
        <v>74</v>
      </c>
      <c r="F145" s="133"/>
      <c r="G145" s="134">
        <f>G146+G149</f>
        <v>17041.5</v>
      </c>
      <c r="H145" s="227">
        <f>H146+H149</f>
        <v>5713.8</v>
      </c>
      <c r="I145" s="235">
        <f t="shared" si="23"/>
        <v>33.528738667370831</v>
      </c>
    </row>
    <row r="146" spans="1:9" s="82" customFormat="1" ht="60" x14ac:dyDescent="0.2">
      <c r="A146" s="135" t="s">
        <v>145</v>
      </c>
      <c r="B146" s="126">
        <v>200</v>
      </c>
      <c r="C146" s="136">
        <v>5</v>
      </c>
      <c r="D146" s="137">
        <v>3</v>
      </c>
      <c r="E146" s="138" t="s">
        <v>75</v>
      </c>
      <c r="F146" s="139"/>
      <c r="G146" s="140">
        <f t="shared" ref="G146:H146" si="25">G147</f>
        <v>16041.5</v>
      </c>
      <c r="H146" s="183">
        <f t="shared" si="25"/>
        <v>5383.8</v>
      </c>
      <c r="I146" s="236">
        <f t="shared" si="23"/>
        <v>33.561699342330833</v>
      </c>
    </row>
    <row r="147" spans="1:9" ht="30" x14ac:dyDescent="0.2">
      <c r="A147" s="135" t="s">
        <v>147</v>
      </c>
      <c r="B147" s="126">
        <v>200</v>
      </c>
      <c r="C147" s="136">
        <v>5</v>
      </c>
      <c r="D147" s="137">
        <v>3</v>
      </c>
      <c r="E147" s="138" t="s">
        <v>75</v>
      </c>
      <c r="F147" s="139">
        <v>200</v>
      </c>
      <c r="G147" s="140">
        <f>G148</f>
        <v>16041.5</v>
      </c>
      <c r="H147" s="183">
        <f>H148</f>
        <v>5383.8</v>
      </c>
      <c r="I147" s="236">
        <f t="shared" si="23"/>
        <v>33.561699342330833</v>
      </c>
    </row>
    <row r="148" spans="1:9" ht="30" x14ac:dyDescent="0.2">
      <c r="A148" s="135" t="s">
        <v>17</v>
      </c>
      <c r="B148" s="126">
        <v>200</v>
      </c>
      <c r="C148" s="136">
        <v>5</v>
      </c>
      <c r="D148" s="137">
        <v>3</v>
      </c>
      <c r="E148" s="138" t="s">
        <v>75</v>
      </c>
      <c r="F148" s="139">
        <v>240</v>
      </c>
      <c r="G148" s="219">
        <v>16041.5</v>
      </c>
      <c r="H148" s="221">
        <v>5383.8</v>
      </c>
      <c r="I148" s="236">
        <f t="shared" si="23"/>
        <v>33.561699342330833</v>
      </c>
    </row>
    <row r="149" spans="1:9" ht="45.75" customHeight="1" x14ac:dyDescent="0.2">
      <c r="A149" s="147" t="s">
        <v>158</v>
      </c>
      <c r="B149" s="126">
        <v>200</v>
      </c>
      <c r="C149" s="136">
        <v>5</v>
      </c>
      <c r="D149" s="137">
        <v>3</v>
      </c>
      <c r="E149" s="138" t="s">
        <v>307</v>
      </c>
      <c r="F149" s="139"/>
      <c r="G149" s="140">
        <f>G150</f>
        <v>1000</v>
      </c>
      <c r="H149" s="183">
        <f>H150</f>
        <v>330</v>
      </c>
      <c r="I149" s="236">
        <f t="shared" si="23"/>
        <v>33</v>
      </c>
    </row>
    <row r="150" spans="1:9" ht="30" x14ac:dyDescent="0.2">
      <c r="A150" s="135" t="s">
        <v>123</v>
      </c>
      <c r="B150" s="126">
        <v>200</v>
      </c>
      <c r="C150" s="136">
        <v>5</v>
      </c>
      <c r="D150" s="137">
        <v>3</v>
      </c>
      <c r="E150" s="138" t="s">
        <v>307</v>
      </c>
      <c r="F150" s="139">
        <v>200</v>
      </c>
      <c r="G150" s="140">
        <f>G151</f>
        <v>1000</v>
      </c>
      <c r="H150" s="183">
        <f>H151</f>
        <v>330</v>
      </c>
      <c r="I150" s="236">
        <f t="shared" si="23"/>
        <v>33</v>
      </c>
    </row>
    <row r="151" spans="1:9" ht="30" x14ac:dyDescent="0.2">
      <c r="A151" s="135" t="s">
        <v>17</v>
      </c>
      <c r="B151" s="126">
        <v>200</v>
      </c>
      <c r="C151" s="136">
        <v>5</v>
      </c>
      <c r="D151" s="137">
        <v>3</v>
      </c>
      <c r="E151" s="138" t="s">
        <v>307</v>
      </c>
      <c r="F151" s="139">
        <v>240</v>
      </c>
      <c r="G151" s="219">
        <v>1000</v>
      </c>
      <c r="H151" s="221">
        <v>330</v>
      </c>
      <c r="I151" s="236">
        <f t="shared" si="23"/>
        <v>33</v>
      </c>
    </row>
    <row r="152" spans="1:9" ht="19.5" hidden="1" customHeight="1" x14ac:dyDescent="0.2">
      <c r="A152" s="124" t="s">
        <v>8</v>
      </c>
      <c r="B152" s="191">
        <v>200</v>
      </c>
      <c r="C152" s="130">
        <v>5</v>
      </c>
      <c r="D152" s="131">
        <v>3</v>
      </c>
      <c r="E152" s="132" t="s">
        <v>9</v>
      </c>
      <c r="F152" s="133" t="s">
        <v>6</v>
      </c>
      <c r="G152" s="134">
        <f>G153+G156+G159</f>
        <v>0</v>
      </c>
      <c r="H152" s="227">
        <f>H153+H156+H159</f>
        <v>0</v>
      </c>
      <c r="I152" s="235" t="e">
        <f t="shared" si="23"/>
        <v>#DIV/0!</v>
      </c>
    </row>
    <row r="153" spans="1:9" ht="28.5" hidden="1" x14ac:dyDescent="0.2">
      <c r="A153" s="124" t="s">
        <v>309</v>
      </c>
      <c r="B153" s="191">
        <v>200</v>
      </c>
      <c r="C153" s="130">
        <v>5</v>
      </c>
      <c r="D153" s="131">
        <v>3</v>
      </c>
      <c r="E153" s="132" t="s">
        <v>308</v>
      </c>
      <c r="F153" s="133"/>
      <c r="G153" s="134">
        <f>G154</f>
        <v>0</v>
      </c>
      <c r="H153" s="227">
        <f>H154</f>
        <v>0</v>
      </c>
      <c r="I153" s="235" t="e">
        <f t="shared" si="23"/>
        <v>#DIV/0!</v>
      </c>
    </row>
    <row r="154" spans="1:9" ht="30" hidden="1" x14ac:dyDescent="0.2">
      <c r="A154" s="135" t="s">
        <v>123</v>
      </c>
      <c r="B154" s="193">
        <v>200</v>
      </c>
      <c r="C154" s="136">
        <v>5</v>
      </c>
      <c r="D154" s="137">
        <v>3</v>
      </c>
      <c r="E154" s="138" t="s">
        <v>308</v>
      </c>
      <c r="F154" s="139">
        <v>200</v>
      </c>
      <c r="G154" s="140">
        <f>G155</f>
        <v>0</v>
      </c>
      <c r="H154" s="183">
        <f>H155</f>
        <v>0</v>
      </c>
      <c r="I154" s="235" t="e">
        <f t="shared" si="23"/>
        <v>#DIV/0!</v>
      </c>
    </row>
    <row r="155" spans="1:9" ht="30" hidden="1" x14ac:dyDescent="0.2">
      <c r="A155" s="135" t="s">
        <v>17</v>
      </c>
      <c r="B155" s="193">
        <v>200</v>
      </c>
      <c r="C155" s="136">
        <v>5</v>
      </c>
      <c r="D155" s="137">
        <v>3</v>
      </c>
      <c r="E155" s="138" t="s">
        <v>308</v>
      </c>
      <c r="F155" s="139">
        <v>240</v>
      </c>
      <c r="G155" s="140">
        <v>0</v>
      </c>
      <c r="H155" s="183">
        <v>0</v>
      </c>
      <c r="I155" s="235" t="e">
        <f t="shared" si="23"/>
        <v>#DIV/0!</v>
      </c>
    </row>
    <row r="156" spans="1:9" ht="128.25" hidden="1" x14ac:dyDescent="0.2">
      <c r="A156" s="192" t="s">
        <v>152</v>
      </c>
      <c r="B156" s="191">
        <v>200</v>
      </c>
      <c r="C156" s="130">
        <v>5</v>
      </c>
      <c r="D156" s="131">
        <v>3</v>
      </c>
      <c r="E156" s="132" t="s">
        <v>151</v>
      </c>
      <c r="F156" s="133"/>
      <c r="G156" s="134">
        <f t="shared" ref="G156:H157" si="26">G157</f>
        <v>0</v>
      </c>
      <c r="H156" s="227">
        <f t="shared" si="26"/>
        <v>0</v>
      </c>
      <c r="I156" s="235" t="e">
        <f t="shared" si="23"/>
        <v>#DIV/0!</v>
      </c>
    </row>
    <row r="157" spans="1:9" ht="15" hidden="1" x14ac:dyDescent="0.2">
      <c r="A157" s="135" t="s">
        <v>18</v>
      </c>
      <c r="B157" s="193">
        <v>200</v>
      </c>
      <c r="C157" s="136">
        <v>5</v>
      </c>
      <c r="D157" s="137">
        <v>3</v>
      </c>
      <c r="E157" s="138" t="s">
        <v>151</v>
      </c>
      <c r="F157" s="139">
        <v>800</v>
      </c>
      <c r="G157" s="140">
        <f t="shared" si="26"/>
        <v>0</v>
      </c>
      <c r="H157" s="183">
        <f t="shared" si="26"/>
        <v>0</v>
      </c>
      <c r="I157" s="235" t="e">
        <f t="shared" si="23"/>
        <v>#DIV/0!</v>
      </c>
    </row>
    <row r="158" spans="1:9" ht="75" hidden="1" x14ac:dyDescent="0.2">
      <c r="A158" s="135" t="s">
        <v>154</v>
      </c>
      <c r="B158" s="193">
        <v>200</v>
      </c>
      <c r="C158" s="136">
        <v>5</v>
      </c>
      <c r="D158" s="137">
        <v>3</v>
      </c>
      <c r="E158" s="138" t="s">
        <v>151</v>
      </c>
      <c r="F158" s="139">
        <v>810</v>
      </c>
      <c r="G158" s="183">
        <v>0</v>
      </c>
      <c r="H158" s="183">
        <v>0</v>
      </c>
      <c r="I158" s="235" t="e">
        <f t="shared" si="23"/>
        <v>#DIV/0!</v>
      </c>
    </row>
    <row r="159" spans="1:9" ht="114" hidden="1" customHeight="1" x14ac:dyDescent="0.2">
      <c r="A159" s="182" t="s">
        <v>153</v>
      </c>
      <c r="B159" s="191">
        <v>200</v>
      </c>
      <c r="C159" s="130">
        <v>5</v>
      </c>
      <c r="D159" s="131">
        <v>3</v>
      </c>
      <c r="E159" s="132" t="s">
        <v>146</v>
      </c>
      <c r="F159" s="133"/>
      <c r="G159" s="134">
        <f t="shared" ref="G159:H159" si="27">G160</f>
        <v>0</v>
      </c>
      <c r="H159" s="227">
        <f t="shared" si="27"/>
        <v>0</v>
      </c>
      <c r="I159" s="235" t="e">
        <f t="shared" si="23"/>
        <v>#DIV/0!</v>
      </c>
    </row>
    <row r="160" spans="1:9" ht="30" hidden="1" x14ac:dyDescent="0.2">
      <c r="A160" s="135" t="s">
        <v>123</v>
      </c>
      <c r="B160" s="193">
        <v>200</v>
      </c>
      <c r="C160" s="136">
        <v>5</v>
      </c>
      <c r="D160" s="137">
        <v>3</v>
      </c>
      <c r="E160" s="138" t="s">
        <v>146</v>
      </c>
      <c r="F160" s="139">
        <v>200</v>
      </c>
      <c r="G160" s="140">
        <f>G161</f>
        <v>0</v>
      </c>
      <c r="H160" s="183">
        <f>H161</f>
        <v>0</v>
      </c>
      <c r="I160" s="235" t="e">
        <f t="shared" si="23"/>
        <v>#DIV/0!</v>
      </c>
    </row>
    <row r="161" spans="1:9" ht="30" hidden="1" x14ac:dyDescent="0.2">
      <c r="A161" s="135" t="s">
        <v>17</v>
      </c>
      <c r="B161" s="193">
        <v>200</v>
      </c>
      <c r="C161" s="136">
        <v>5</v>
      </c>
      <c r="D161" s="137">
        <v>3</v>
      </c>
      <c r="E161" s="138" t="s">
        <v>146</v>
      </c>
      <c r="F161" s="139">
        <v>240</v>
      </c>
      <c r="G161" s="146">
        <v>0</v>
      </c>
      <c r="H161" s="181">
        <v>0</v>
      </c>
      <c r="I161" s="235" t="e">
        <f t="shared" si="23"/>
        <v>#DIV/0!</v>
      </c>
    </row>
    <row r="162" spans="1:9" s="43" customFormat="1" ht="14.25" x14ac:dyDescent="0.2">
      <c r="A162" s="124" t="s">
        <v>76</v>
      </c>
      <c r="B162" s="150">
        <v>200</v>
      </c>
      <c r="C162" s="151">
        <v>8</v>
      </c>
      <c r="D162" s="151" t="s">
        <v>6</v>
      </c>
      <c r="E162" s="177" t="s">
        <v>6</v>
      </c>
      <c r="F162" s="153" t="s">
        <v>6</v>
      </c>
      <c r="G162" s="154">
        <f>G163</f>
        <v>15075.6</v>
      </c>
      <c r="H162" s="228">
        <f>H163</f>
        <v>8639.2000000000007</v>
      </c>
      <c r="I162" s="235">
        <f t="shared" si="23"/>
        <v>57.30584520682428</v>
      </c>
    </row>
    <row r="163" spans="1:9" s="43" customFormat="1" ht="14.25" x14ac:dyDescent="0.2">
      <c r="A163" s="124" t="s">
        <v>77</v>
      </c>
      <c r="B163" s="125">
        <v>200</v>
      </c>
      <c r="C163" s="130">
        <v>8</v>
      </c>
      <c r="D163" s="131">
        <v>1</v>
      </c>
      <c r="E163" s="132" t="s">
        <v>6</v>
      </c>
      <c r="F163" s="133" t="s">
        <v>6</v>
      </c>
      <c r="G163" s="134">
        <f>G164</f>
        <v>15075.6</v>
      </c>
      <c r="H163" s="227">
        <f>H164</f>
        <v>8639.2000000000007</v>
      </c>
      <c r="I163" s="235">
        <f t="shared" si="23"/>
        <v>57.30584520682428</v>
      </c>
    </row>
    <row r="164" spans="1:9" ht="43.5" customHeight="1" x14ac:dyDescent="0.2">
      <c r="A164" s="182" t="s">
        <v>333</v>
      </c>
      <c r="B164" s="150">
        <v>200</v>
      </c>
      <c r="C164" s="151">
        <v>8</v>
      </c>
      <c r="D164" s="151">
        <v>1</v>
      </c>
      <c r="E164" s="152" t="s">
        <v>78</v>
      </c>
      <c r="F164" s="133" t="s">
        <v>6</v>
      </c>
      <c r="G164" s="134">
        <f>G165+G168+G184</f>
        <v>15075.6</v>
      </c>
      <c r="H164" s="227">
        <f>H165+H168+H184</f>
        <v>8639.2000000000007</v>
      </c>
      <c r="I164" s="235">
        <f t="shared" si="23"/>
        <v>57.30584520682428</v>
      </c>
    </row>
    <row r="165" spans="1:9" ht="72" hidden="1" customHeight="1" x14ac:dyDescent="0.2">
      <c r="A165" s="182" t="s">
        <v>334</v>
      </c>
      <c r="B165" s="150">
        <v>200</v>
      </c>
      <c r="C165" s="151">
        <v>8</v>
      </c>
      <c r="D165" s="151">
        <v>1</v>
      </c>
      <c r="E165" s="152" t="s">
        <v>79</v>
      </c>
      <c r="F165" s="133"/>
      <c r="G165" s="134">
        <f t="shared" ref="G165:H166" si="28">G166</f>
        <v>0</v>
      </c>
      <c r="H165" s="227">
        <f t="shared" si="28"/>
        <v>0</v>
      </c>
      <c r="I165" s="235" t="e">
        <f t="shared" si="23"/>
        <v>#DIV/0!</v>
      </c>
    </row>
    <row r="166" spans="1:9" ht="30" hidden="1" x14ac:dyDescent="0.2">
      <c r="A166" s="135" t="s">
        <v>123</v>
      </c>
      <c r="B166" s="142">
        <v>200</v>
      </c>
      <c r="C166" s="143">
        <v>8</v>
      </c>
      <c r="D166" s="143">
        <v>1</v>
      </c>
      <c r="E166" s="144" t="s">
        <v>79</v>
      </c>
      <c r="F166" s="145">
        <v>200</v>
      </c>
      <c r="G166" s="146">
        <f t="shared" si="28"/>
        <v>0</v>
      </c>
      <c r="H166" s="181">
        <f t="shared" si="28"/>
        <v>0</v>
      </c>
      <c r="I166" s="235" t="e">
        <f t="shared" si="23"/>
        <v>#DIV/0!</v>
      </c>
    </row>
    <row r="167" spans="1:9" ht="30" hidden="1" x14ac:dyDescent="0.2">
      <c r="A167" s="141" t="s">
        <v>17</v>
      </c>
      <c r="B167" s="142">
        <v>200</v>
      </c>
      <c r="C167" s="143">
        <v>8</v>
      </c>
      <c r="D167" s="143">
        <v>1</v>
      </c>
      <c r="E167" s="144" t="s">
        <v>79</v>
      </c>
      <c r="F167" s="163">
        <v>240</v>
      </c>
      <c r="G167" s="146">
        <v>0</v>
      </c>
      <c r="H167" s="181">
        <v>0</v>
      </c>
      <c r="I167" s="235" t="e">
        <f t="shared" si="23"/>
        <v>#DIV/0!</v>
      </c>
    </row>
    <row r="168" spans="1:9" ht="42.75" x14ac:dyDescent="0.2">
      <c r="A168" s="174" t="s">
        <v>148</v>
      </c>
      <c r="B168" s="150">
        <v>200</v>
      </c>
      <c r="C168" s="151">
        <v>8</v>
      </c>
      <c r="D168" s="151">
        <v>1</v>
      </c>
      <c r="E168" s="152" t="s">
        <v>80</v>
      </c>
      <c r="F168" s="133"/>
      <c r="G168" s="134">
        <f>G169+G171+G173+G175</f>
        <v>13848.4</v>
      </c>
      <c r="H168" s="227">
        <f>H169+H171+H173+H175</f>
        <v>7779.1</v>
      </c>
      <c r="I168" s="235">
        <f t="shared" si="23"/>
        <v>56.173276335172297</v>
      </c>
    </row>
    <row r="169" spans="1:9" ht="75" x14ac:dyDescent="0.2">
      <c r="A169" s="135" t="s">
        <v>12</v>
      </c>
      <c r="B169" s="142">
        <v>200</v>
      </c>
      <c r="C169" s="143">
        <v>8</v>
      </c>
      <c r="D169" s="143">
        <v>1</v>
      </c>
      <c r="E169" s="144" t="s">
        <v>80</v>
      </c>
      <c r="F169" s="139">
        <v>100</v>
      </c>
      <c r="G169" s="140">
        <f>G170</f>
        <v>6984.7</v>
      </c>
      <c r="H169" s="183">
        <f>H170</f>
        <v>4449.8</v>
      </c>
      <c r="I169" s="236">
        <f t="shared" si="23"/>
        <v>63.707818517617078</v>
      </c>
    </row>
    <row r="170" spans="1:9" ht="15" x14ac:dyDescent="0.2">
      <c r="A170" s="155" t="s">
        <v>149</v>
      </c>
      <c r="B170" s="194">
        <v>200</v>
      </c>
      <c r="C170" s="143">
        <v>8</v>
      </c>
      <c r="D170" s="143">
        <v>1</v>
      </c>
      <c r="E170" s="144" t="s">
        <v>80</v>
      </c>
      <c r="F170" s="139">
        <v>110</v>
      </c>
      <c r="G170" s="219">
        <v>6984.7</v>
      </c>
      <c r="H170" s="221">
        <v>4449.8</v>
      </c>
      <c r="I170" s="236">
        <f t="shared" si="23"/>
        <v>63.707818517617078</v>
      </c>
    </row>
    <row r="171" spans="1:9" ht="30" x14ac:dyDescent="0.2">
      <c r="A171" s="135" t="s">
        <v>123</v>
      </c>
      <c r="B171" s="142">
        <v>200</v>
      </c>
      <c r="C171" s="143">
        <v>8</v>
      </c>
      <c r="D171" s="143">
        <v>1</v>
      </c>
      <c r="E171" s="144" t="s">
        <v>80</v>
      </c>
      <c r="F171" s="145">
        <v>200</v>
      </c>
      <c r="G171" s="146">
        <f>G172</f>
        <v>6850.7</v>
      </c>
      <c r="H171" s="181">
        <f>H172</f>
        <v>3320.7</v>
      </c>
      <c r="I171" s="236">
        <f t="shared" si="23"/>
        <v>48.472418876903092</v>
      </c>
    </row>
    <row r="172" spans="1:9" ht="30" x14ac:dyDescent="0.2">
      <c r="A172" s="141" t="s">
        <v>17</v>
      </c>
      <c r="B172" s="142">
        <v>200</v>
      </c>
      <c r="C172" s="143">
        <v>8</v>
      </c>
      <c r="D172" s="143">
        <v>1</v>
      </c>
      <c r="E172" s="144" t="s">
        <v>80</v>
      </c>
      <c r="F172" s="163">
        <v>240</v>
      </c>
      <c r="G172" s="218">
        <v>6850.7</v>
      </c>
      <c r="H172" s="220">
        <v>3320.7</v>
      </c>
      <c r="I172" s="236">
        <f t="shared" si="23"/>
        <v>48.472418876903092</v>
      </c>
    </row>
    <row r="173" spans="1:9" ht="15" hidden="1" x14ac:dyDescent="0.2">
      <c r="A173" s="141" t="s">
        <v>89</v>
      </c>
      <c r="B173" s="142">
        <v>200</v>
      </c>
      <c r="C173" s="143">
        <v>8</v>
      </c>
      <c r="D173" s="143">
        <v>1</v>
      </c>
      <c r="E173" s="144" t="s">
        <v>80</v>
      </c>
      <c r="F173" s="145">
        <v>300</v>
      </c>
      <c r="G173" s="146">
        <f>G174</f>
        <v>0</v>
      </c>
      <c r="H173" s="181">
        <f>H174</f>
        <v>0</v>
      </c>
      <c r="I173" s="236" t="e">
        <f t="shared" si="23"/>
        <v>#DIV/0!</v>
      </c>
    </row>
    <row r="174" spans="1:9" ht="30" hidden="1" x14ac:dyDescent="0.2">
      <c r="A174" s="141" t="s">
        <v>128</v>
      </c>
      <c r="B174" s="142">
        <v>200</v>
      </c>
      <c r="C174" s="143">
        <v>8</v>
      </c>
      <c r="D174" s="143">
        <v>1</v>
      </c>
      <c r="E174" s="144" t="s">
        <v>80</v>
      </c>
      <c r="F174" s="145">
        <v>320</v>
      </c>
      <c r="G174" s="146">
        <v>0</v>
      </c>
      <c r="H174" s="181">
        <v>0</v>
      </c>
      <c r="I174" s="236" t="e">
        <f t="shared" si="23"/>
        <v>#DIV/0!</v>
      </c>
    </row>
    <row r="175" spans="1:9" ht="15" x14ac:dyDescent="0.2">
      <c r="A175" s="141" t="s">
        <v>18</v>
      </c>
      <c r="B175" s="142">
        <v>200</v>
      </c>
      <c r="C175" s="143">
        <v>8</v>
      </c>
      <c r="D175" s="143">
        <v>1</v>
      </c>
      <c r="E175" s="144" t="s">
        <v>80</v>
      </c>
      <c r="F175" s="139">
        <v>800</v>
      </c>
      <c r="G175" s="140">
        <f>G177+G176</f>
        <v>13</v>
      </c>
      <c r="H175" s="183">
        <f>H177+H176</f>
        <v>8.6</v>
      </c>
      <c r="I175" s="236">
        <f t="shared" si="23"/>
        <v>66.153846153846146</v>
      </c>
    </row>
    <row r="176" spans="1:9" ht="15" hidden="1" x14ac:dyDescent="0.2">
      <c r="A176" s="155" t="s">
        <v>38</v>
      </c>
      <c r="B176" s="142">
        <v>200</v>
      </c>
      <c r="C176" s="143">
        <v>8</v>
      </c>
      <c r="D176" s="143">
        <v>1</v>
      </c>
      <c r="E176" s="144" t="s">
        <v>80</v>
      </c>
      <c r="F176" s="139">
        <v>830</v>
      </c>
      <c r="G176" s="219">
        <v>0</v>
      </c>
      <c r="H176" s="221">
        <v>0</v>
      </c>
      <c r="I176" s="236" t="e">
        <f t="shared" si="23"/>
        <v>#DIV/0!</v>
      </c>
    </row>
    <row r="177" spans="1:9" ht="15" x14ac:dyDescent="0.2">
      <c r="A177" s="135" t="s">
        <v>19</v>
      </c>
      <c r="B177" s="126">
        <v>200</v>
      </c>
      <c r="C177" s="136">
        <v>8</v>
      </c>
      <c r="D177" s="137">
        <v>1</v>
      </c>
      <c r="E177" s="138" t="s">
        <v>80</v>
      </c>
      <c r="F177" s="139">
        <v>850</v>
      </c>
      <c r="G177" s="219">
        <v>13</v>
      </c>
      <c r="H177" s="221">
        <v>8.6</v>
      </c>
      <c r="I177" s="236">
        <f t="shared" si="23"/>
        <v>66.153846153846146</v>
      </c>
    </row>
    <row r="178" spans="1:9" ht="43.5" hidden="1" customHeight="1" x14ac:dyDescent="0.2">
      <c r="A178" s="192" t="s">
        <v>311</v>
      </c>
      <c r="B178" s="150">
        <v>200</v>
      </c>
      <c r="C178" s="151">
        <v>8</v>
      </c>
      <c r="D178" s="151">
        <v>1</v>
      </c>
      <c r="E178" s="152" t="s">
        <v>310</v>
      </c>
      <c r="F178" s="133"/>
      <c r="G178" s="134">
        <f>G179</f>
        <v>0</v>
      </c>
      <c r="H178" s="227">
        <f>H179</f>
        <v>0</v>
      </c>
      <c r="I178" s="235" t="e">
        <f t="shared" si="23"/>
        <v>#DIV/0!</v>
      </c>
    </row>
    <row r="179" spans="1:9" ht="30" hidden="1" x14ac:dyDescent="0.2">
      <c r="A179" s="135" t="s">
        <v>123</v>
      </c>
      <c r="B179" s="126">
        <v>200</v>
      </c>
      <c r="C179" s="136">
        <v>8</v>
      </c>
      <c r="D179" s="137">
        <v>1</v>
      </c>
      <c r="E179" s="144" t="s">
        <v>310</v>
      </c>
      <c r="F179" s="139">
        <v>200</v>
      </c>
      <c r="G179" s="140">
        <f>G180</f>
        <v>0</v>
      </c>
      <c r="H179" s="183">
        <f>H180</f>
        <v>0</v>
      </c>
      <c r="I179" s="235" t="e">
        <f t="shared" si="23"/>
        <v>#DIV/0!</v>
      </c>
    </row>
    <row r="180" spans="1:9" ht="30" hidden="1" x14ac:dyDescent="0.2">
      <c r="A180" s="141" t="s">
        <v>17</v>
      </c>
      <c r="B180" s="142">
        <v>200</v>
      </c>
      <c r="C180" s="143">
        <v>8</v>
      </c>
      <c r="D180" s="143">
        <v>1</v>
      </c>
      <c r="E180" s="144" t="s">
        <v>310</v>
      </c>
      <c r="F180" s="139">
        <v>240</v>
      </c>
      <c r="G180" s="140">
        <v>0</v>
      </c>
      <c r="H180" s="183">
        <v>0</v>
      </c>
      <c r="I180" s="235" t="e">
        <f t="shared" si="23"/>
        <v>#DIV/0!</v>
      </c>
    </row>
    <row r="181" spans="1:9" ht="57" hidden="1" x14ac:dyDescent="0.2">
      <c r="A181" s="192" t="s">
        <v>313</v>
      </c>
      <c r="B181" s="125">
        <v>200</v>
      </c>
      <c r="C181" s="130">
        <v>8</v>
      </c>
      <c r="D181" s="131">
        <v>1</v>
      </c>
      <c r="E181" s="152" t="s">
        <v>314</v>
      </c>
      <c r="F181" s="133"/>
      <c r="G181" s="134">
        <f>G182</f>
        <v>0</v>
      </c>
      <c r="H181" s="227">
        <f>H182</f>
        <v>0</v>
      </c>
      <c r="I181" s="235" t="e">
        <f t="shared" si="23"/>
        <v>#DIV/0!</v>
      </c>
    </row>
    <row r="182" spans="1:9" ht="30" hidden="1" x14ac:dyDescent="0.2">
      <c r="A182" s="135" t="s">
        <v>123</v>
      </c>
      <c r="B182" s="142">
        <v>200</v>
      </c>
      <c r="C182" s="143">
        <v>8</v>
      </c>
      <c r="D182" s="143">
        <v>1</v>
      </c>
      <c r="E182" s="144" t="s">
        <v>314</v>
      </c>
      <c r="F182" s="139">
        <v>200</v>
      </c>
      <c r="G182" s="140">
        <f>G183</f>
        <v>0</v>
      </c>
      <c r="H182" s="183">
        <f>H183</f>
        <v>0</v>
      </c>
      <c r="I182" s="235" t="e">
        <f t="shared" si="23"/>
        <v>#DIV/0!</v>
      </c>
    </row>
    <row r="183" spans="1:9" ht="30" hidden="1" x14ac:dyDescent="0.2">
      <c r="A183" s="141" t="s">
        <v>17</v>
      </c>
      <c r="B183" s="126">
        <v>200</v>
      </c>
      <c r="C183" s="136">
        <v>8</v>
      </c>
      <c r="D183" s="137">
        <v>1</v>
      </c>
      <c r="E183" s="144" t="s">
        <v>314</v>
      </c>
      <c r="F183" s="139">
        <v>240</v>
      </c>
      <c r="G183" s="140">
        <v>0</v>
      </c>
      <c r="H183" s="183">
        <v>0</v>
      </c>
      <c r="I183" s="235" t="e">
        <f t="shared" si="23"/>
        <v>#DIV/0!</v>
      </c>
    </row>
    <row r="184" spans="1:9" s="43" customFormat="1" ht="71.25" x14ac:dyDescent="0.2">
      <c r="A184" s="182" t="s">
        <v>312</v>
      </c>
      <c r="B184" s="125">
        <v>200</v>
      </c>
      <c r="C184" s="176">
        <v>8</v>
      </c>
      <c r="D184" s="151">
        <v>1</v>
      </c>
      <c r="E184" s="132" t="s">
        <v>82</v>
      </c>
      <c r="F184" s="153"/>
      <c r="G184" s="154">
        <f>G185</f>
        <v>1227.2</v>
      </c>
      <c r="H184" s="228">
        <f>H185</f>
        <v>860.1</v>
      </c>
      <c r="I184" s="235">
        <f t="shared" si="23"/>
        <v>70.086375488917867</v>
      </c>
    </row>
    <row r="185" spans="1:9" ht="75" x14ac:dyDescent="0.2">
      <c r="A185" s="148" t="s">
        <v>12</v>
      </c>
      <c r="B185" s="156">
        <v>200</v>
      </c>
      <c r="C185" s="157">
        <v>8</v>
      </c>
      <c r="D185" s="143">
        <v>1</v>
      </c>
      <c r="E185" s="138" t="s">
        <v>82</v>
      </c>
      <c r="F185" s="145">
        <v>100</v>
      </c>
      <c r="G185" s="146">
        <f>G186</f>
        <v>1227.2</v>
      </c>
      <c r="H185" s="181">
        <f>H186</f>
        <v>860.1</v>
      </c>
      <c r="I185" s="236">
        <f t="shared" si="23"/>
        <v>70.086375488917867</v>
      </c>
    </row>
    <row r="186" spans="1:9" ht="15" x14ac:dyDescent="0.2">
      <c r="A186" s="141" t="s">
        <v>149</v>
      </c>
      <c r="B186" s="195">
        <v>200</v>
      </c>
      <c r="C186" s="136">
        <v>8</v>
      </c>
      <c r="D186" s="137">
        <v>1</v>
      </c>
      <c r="E186" s="138" t="s">
        <v>82</v>
      </c>
      <c r="F186" s="139">
        <v>110</v>
      </c>
      <c r="G186" s="218">
        <v>1227.2</v>
      </c>
      <c r="H186" s="220">
        <v>860.1</v>
      </c>
      <c r="I186" s="236">
        <f t="shared" si="23"/>
        <v>70.086375488917867</v>
      </c>
    </row>
    <row r="187" spans="1:9" ht="15" x14ac:dyDescent="0.2">
      <c r="A187" s="149" t="s">
        <v>86</v>
      </c>
      <c r="B187" s="175">
        <v>200</v>
      </c>
      <c r="C187" s="176">
        <v>10</v>
      </c>
      <c r="D187" s="143"/>
      <c r="E187" s="138"/>
      <c r="F187" s="145"/>
      <c r="G187" s="154">
        <f t="shared" ref="G187:H191" si="29">G188</f>
        <v>450.6</v>
      </c>
      <c r="H187" s="228">
        <f t="shared" si="29"/>
        <v>340.5</v>
      </c>
      <c r="I187" s="235">
        <f t="shared" si="23"/>
        <v>75.565912117177092</v>
      </c>
    </row>
    <row r="188" spans="1:9" s="83" customFormat="1" ht="14.25" x14ac:dyDescent="0.2">
      <c r="A188" s="196" t="s">
        <v>87</v>
      </c>
      <c r="B188" s="197">
        <v>200</v>
      </c>
      <c r="C188" s="198">
        <v>10</v>
      </c>
      <c r="D188" s="199">
        <v>1</v>
      </c>
      <c r="E188" s="200" t="s">
        <v>6</v>
      </c>
      <c r="F188" s="201" t="s">
        <v>6</v>
      </c>
      <c r="G188" s="202">
        <f t="shared" si="29"/>
        <v>450.6</v>
      </c>
      <c r="H188" s="233">
        <f t="shared" si="29"/>
        <v>340.5</v>
      </c>
      <c r="I188" s="235">
        <f t="shared" si="23"/>
        <v>75.565912117177092</v>
      </c>
    </row>
    <row r="189" spans="1:9" ht="15" x14ac:dyDescent="0.2">
      <c r="A189" s="141" t="s">
        <v>8</v>
      </c>
      <c r="B189" s="203">
        <v>200</v>
      </c>
      <c r="C189" s="161">
        <v>10</v>
      </c>
      <c r="D189" s="162">
        <v>1</v>
      </c>
      <c r="E189" s="178" t="s">
        <v>9</v>
      </c>
      <c r="F189" s="163" t="s">
        <v>6</v>
      </c>
      <c r="G189" s="164">
        <f t="shared" si="29"/>
        <v>450.6</v>
      </c>
      <c r="H189" s="229">
        <f t="shared" si="29"/>
        <v>340.5</v>
      </c>
      <c r="I189" s="236">
        <f t="shared" si="23"/>
        <v>75.565912117177092</v>
      </c>
    </row>
    <row r="190" spans="1:9" s="42" customFormat="1" ht="26.25" customHeight="1" x14ac:dyDescent="0.25">
      <c r="A190" s="204" t="s">
        <v>88</v>
      </c>
      <c r="B190" s="126">
        <v>200</v>
      </c>
      <c r="C190" s="205">
        <v>10</v>
      </c>
      <c r="D190" s="206">
        <v>1</v>
      </c>
      <c r="E190" s="138" t="s">
        <v>121</v>
      </c>
      <c r="F190" s="207" t="s">
        <v>6</v>
      </c>
      <c r="G190" s="208">
        <f t="shared" si="29"/>
        <v>450.6</v>
      </c>
      <c r="H190" s="234">
        <f t="shared" si="29"/>
        <v>340.5</v>
      </c>
      <c r="I190" s="236">
        <f t="shared" si="23"/>
        <v>75.565912117177092</v>
      </c>
    </row>
    <row r="191" spans="1:9" ht="15" x14ac:dyDescent="0.2">
      <c r="A191" s="141" t="s">
        <v>89</v>
      </c>
      <c r="B191" s="156">
        <v>200</v>
      </c>
      <c r="C191" s="157">
        <v>10</v>
      </c>
      <c r="D191" s="143">
        <v>1</v>
      </c>
      <c r="E191" s="138" t="s">
        <v>121</v>
      </c>
      <c r="F191" s="145">
        <v>300</v>
      </c>
      <c r="G191" s="146">
        <f t="shared" si="29"/>
        <v>450.6</v>
      </c>
      <c r="H191" s="181">
        <f t="shared" si="29"/>
        <v>340.5</v>
      </c>
      <c r="I191" s="236">
        <f t="shared" si="23"/>
        <v>75.565912117177092</v>
      </c>
    </row>
    <row r="192" spans="1:9" ht="19.5" customHeight="1" x14ac:dyDescent="0.2">
      <c r="A192" s="211" t="s">
        <v>315</v>
      </c>
      <c r="B192" s="156">
        <v>200</v>
      </c>
      <c r="C192" s="157">
        <v>10</v>
      </c>
      <c r="D192" s="143">
        <v>1</v>
      </c>
      <c r="E192" s="144" t="s">
        <v>121</v>
      </c>
      <c r="F192" s="145">
        <v>310</v>
      </c>
      <c r="G192" s="218">
        <v>450.6</v>
      </c>
      <c r="H192" s="220">
        <v>340.5</v>
      </c>
      <c r="I192" s="236">
        <f t="shared" si="23"/>
        <v>75.565912117177092</v>
      </c>
    </row>
    <row r="193" spans="1:9" ht="14.25" x14ac:dyDescent="0.2">
      <c r="A193" s="196" t="s">
        <v>90</v>
      </c>
      <c r="B193" s="168">
        <v>200</v>
      </c>
      <c r="C193" s="169">
        <v>11</v>
      </c>
      <c r="D193" s="170" t="s">
        <v>6</v>
      </c>
      <c r="E193" s="171" t="s">
        <v>6</v>
      </c>
      <c r="F193" s="172" t="s">
        <v>6</v>
      </c>
      <c r="G193" s="173">
        <f>G194</f>
        <v>900</v>
      </c>
      <c r="H193" s="230">
        <f>H194</f>
        <v>435.2</v>
      </c>
      <c r="I193" s="235">
        <f t="shared" si="23"/>
        <v>48.355555555555554</v>
      </c>
    </row>
    <row r="194" spans="1:9" ht="19.5" customHeight="1" x14ac:dyDescent="0.2">
      <c r="A194" s="149" t="s">
        <v>93</v>
      </c>
      <c r="B194" s="150">
        <v>200</v>
      </c>
      <c r="C194" s="151">
        <v>11</v>
      </c>
      <c r="D194" s="151">
        <v>5</v>
      </c>
      <c r="E194" s="152" t="s">
        <v>6</v>
      </c>
      <c r="F194" s="153" t="s">
        <v>6</v>
      </c>
      <c r="G194" s="154">
        <f>G195</f>
        <v>900</v>
      </c>
      <c r="H194" s="228">
        <f>H195</f>
        <v>435.2</v>
      </c>
      <c r="I194" s="235">
        <f t="shared" si="23"/>
        <v>48.355555555555554</v>
      </c>
    </row>
    <row r="195" spans="1:9" ht="44.25" customHeight="1" x14ac:dyDescent="0.2">
      <c r="A195" s="182" t="s">
        <v>335</v>
      </c>
      <c r="B195" s="150">
        <v>200</v>
      </c>
      <c r="C195" s="151">
        <v>11</v>
      </c>
      <c r="D195" s="151">
        <v>5</v>
      </c>
      <c r="E195" s="152" t="s">
        <v>91</v>
      </c>
      <c r="F195" s="153"/>
      <c r="G195" s="154">
        <f t="shared" ref="G195:H197" si="30">G196</f>
        <v>900</v>
      </c>
      <c r="H195" s="228">
        <f t="shared" si="30"/>
        <v>435.2</v>
      </c>
      <c r="I195" s="235">
        <f t="shared" si="23"/>
        <v>48.355555555555554</v>
      </c>
    </row>
    <row r="196" spans="1:9" ht="45" x14ac:dyDescent="0.2">
      <c r="A196" s="141" t="s">
        <v>150</v>
      </c>
      <c r="B196" s="142">
        <v>200</v>
      </c>
      <c r="C196" s="143">
        <v>11</v>
      </c>
      <c r="D196" s="143">
        <v>5</v>
      </c>
      <c r="E196" s="144" t="s">
        <v>92</v>
      </c>
      <c r="F196" s="145" t="s">
        <v>6</v>
      </c>
      <c r="G196" s="146">
        <f>G197</f>
        <v>900</v>
      </c>
      <c r="H196" s="181">
        <f>H197</f>
        <v>435.2</v>
      </c>
      <c r="I196" s="236">
        <f t="shared" si="23"/>
        <v>48.355555555555554</v>
      </c>
    </row>
    <row r="197" spans="1:9" ht="30" x14ac:dyDescent="0.2">
      <c r="A197" s="141" t="s">
        <v>147</v>
      </c>
      <c r="B197" s="126">
        <v>200</v>
      </c>
      <c r="C197" s="136">
        <v>11</v>
      </c>
      <c r="D197" s="137">
        <v>5</v>
      </c>
      <c r="E197" s="138" t="s">
        <v>92</v>
      </c>
      <c r="F197" s="139">
        <v>200</v>
      </c>
      <c r="G197" s="140">
        <f t="shared" si="30"/>
        <v>900</v>
      </c>
      <c r="H197" s="183">
        <f t="shared" si="30"/>
        <v>435.2</v>
      </c>
      <c r="I197" s="236">
        <f t="shared" si="23"/>
        <v>48.355555555555554</v>
      </c>
    </row>
    <row r="198" spans="1:9" ht="30" x14ac:dyDescent="0.2">
      <c r="A198" s="155" t="s">
        <v>17</v>
      </c>
      <c r="B198" s="126">
        <v>200</v>
      </c>
      <c r="C198" s="136">
        <v>11</v>
      </c>
      <c r="D198" s="137">
        <v>5</v>
      </c>
      <c r="E198" s="138" t="s">
        <v>92</v>
      </c>
      <c r="F198" s="145">
        <v>240</v>
      </c>
      <c r="G198" s="218">
        <v>900</v>
      </c>
      <c r="H198" s="220">
        <v>435.2</v>
      </c>
      <c r="I198" s="236">
        <f t="shared" si="23"/>
        <v>48.355555555555554</v>
      </c>
    </row>
    <row r="199" spans="1:9" s="43" customFormat="1" ht="15" x14ac:dyDescent="0.25">
      <c r="A199" s="149" t="s">
        <v>94</v>
      </c>
      <c r="B199" s="85"/>
      <c r="C199" s="85"/>
      <c r="D199" s="85"/>
      <c r="E199" s="85"/>
      <c r="F199" s="84"/>
      <c r="G199" s="154">
        <f>G10+G66+G73+G82+G101+G162+G187+G193</f>
        <v>128460.90000000002</v>
      </c>
      <c r="H199" s="228">
        <f>H10+H66+H73+H82+H101+H162+H187+H193</f>
        <v>45227.3</v>
      </c>
      <c r="I199" s="235">
        <f t="shared" si="23"/>
        <v>35.207055220693604</v>
      </c>
    </row>
    <row r="200" spans="1:9" ht="15.75" x14ac:dyDescent="0.25">
      <c r="A200" s="5"/>
      <c r="B200" s="27"/>
      <c r="C200" s="28"/>
      <c r="D200" s="28"/>
      <c r="E200" s="14"/>
      <c r="F200" s="29"/>
      <c r="G200" s="29"/>
      <c r="H200" s="29"/>
      <c r="I200" s="237"/>
    </row>
    <row r="201" spans="1:9" ht="15.75" x14ac:dyDescent="0.2">
      <c r="A201" s="31"/>
    </row>
    <row r="202" spans="1:9" ht="15.75" x14ac:dyDescent="0.2">
      <c r="A202" s="27"/>
    </row>
    <row r="203" spans="1:9" ht="15.75" x14ac:dyDescent="0.2">
      <c r="A203" s="27"/>
    </row>
    <row r="204" spans="1:9" ht="15.75" x14ac:dyDescent="0.2">
      <c r="A204" s="27"/>
    </row>
    <row r="205" spans="1:9" ht="15.75" x14ac:dyDescent="0.2">
      <c r="A205" s="27"/>
    </row>
    <row r="206" spans="1:9" ht="15.75" x14ac:dyDescent="0.25">
      <c r="A206" s="28"/>
    </row>
    <row r="207" spans="1:9" ht="15.75" x14ac:dyDescent="0.25">
      <c r="A207" s="38"/>
    </row>
    <row r="208" spans="1:9" ht="15.75" x14ac:dyDescent="0.25">
      <c r="A208" s="38"/>
    </row>
    <row r="209" spans="1:1" ht="15" x14ac:dyDescent="0.2">
      <c r="A209" s="39"/>
    </row>
    <row r="210" spans="1:1" ht="15" x14ac:dyDescent="0.2">
      <c r="A210" s="40"/>
    </row>
    <row r="211" spans="1:1" ht="15" x14ac:dyDescent="0.2">
      <c r="A211" s="39"/>
    </row>
  </sheetData>
  <mergeCells count="11">
    <mergeCell ref="I7:I8"/>
    <mergeCell ref="G2:I2"/>
    <mergeCell ref="A5:H5"/>
    <mergeCell ref="F7:F8"/>
    <mergeCell ref="A7:A8"/>
    <mergeCell ref="B7:B8"/>
    <mergeCell ref="C7:C8"/>
    <mergeCell ref="D7:D8"/>
    <mergeCell ref="E7:E8"/>
    <mergeCell ref="H7:H8"/>
    <mergeCell ref="G7:G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9" fitToHeight="0" orientation="portrait" r:id="rId1"/>
  <headerFooter alignWithMargins="0"/>
  <rowBreaks count="2" manualBreakCount="2">
    <brk id="141" max="8" man="1"/>
    <brk id="186" max="8" man="1"/>
  </rowBreaks>
  <ignoredErrors>
    <ignoredError sqref="H54 H68 H99 H129 H107 H10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showGridLines="0" zoomScaleNormal="100" zoomScaleSheetLayoutView="90" workbookViewId="0">
      <selection activeCell="D4" sqref="D4"/>
    </sheetView>
  </sheetViews>
  <sheetFormatPr defaultColWidth="9.140625" defaultRowHeight="12.75" x14ac:dyDescent="0.2"/>
  <cols>
    <col min="1" max="1" width="54.7109375" style="1" customWidth="1"/>
    <col min="2" max="3" width="5" style="1" customWidth="1"/>
    <col min="4" max="4" width="15" style="1" customWidth="1"/>
    <col min="5" max="5" width="11.5703125" style="1" customWidth="1"/>
    <col min="6" max="6" width="12.7109375" style="1" customWidth="1"/>
    <col min="7" max="7" width="9.140625" style="1" customWidth="1"/>
    <col min="8" max="8" width="8.7109375" style="1" customWidth="1"/>
    <col min="9" max="241" width="9.140625" style="1" customWidth="1"/>
    <col min="242" max="16384" width="9.140625" style="1"/>
  </cols>
  <sheetData>
    <row r="1" spans="1:7" ht="15.75" x14ac:dyDescent="0.25">
      <c r="A1" s="41"/>
      <c r="B1" s="41"/>
      <c r="C1" s="41"/>
      <c r="D1" s="262" t="s">
        <v>163</v>
      </c>
      <c r="E1" s="262"/>
      <c r="F1" s="262"/>
    </row>
    <row r="2" spans="1:7" ht="43.5" customHeight="1" x14ac:dyDescent="0.2">
      <c r="A2" s="41"/>
      <c r="B2" s="41"/>
      <c r="C2" s="41"/>
      <c r="D2" s="263" t="s">
        <v>321</v>
      </c>
      <c r="E2" s="263"/>
      <c r="F2" s="263"/>
      <c r="G2" s="92"/>
    </row>
    <row r="3" spans="1:7" ht="15.75" x14ac:dyDescent="0.25">
      <c r="A3" s="41"/>
      <c r="B3" s="41"/>
      <c r="C3" s="41"/>
      <c r="D3" s="267" t="s">
        <v>342</v>
      </c>
      <c r="E3" s="267"/>
      <c r="F3" s="267"/>
    </row>
    <row r="4" spans="1:7" x14ac:dyDescent="0.2">
      <c r="A4" s="41"/>
      <c r="B4" s="41"/>
      <c r="C4" s="41"/>
      <c r="D4" s="41"/>
      <c r="E4" s="41"/>
      <c r="F4" s="41"/>
    </row>
    <row r="5" spans="1:7" s="44" customFormat="1" ht="51" customHeight="1" x14ac:dyDescent="0.2">
      <c r="A5" s="255" t="s">
        <v>337</v>
      </c>
      <c r="B5" s="255"/>
      <c r="C5" s="255"/>
      <c r="D5" s="255"/>
      <c r="E5" s="255"/>
      <c r="F5" s="255"/>
    </row>
    <row r="6" spans="1:7" s="44" customFormat="1" ht="9.75" customHeight="1" x14ac:dyDescent="0.2">
      <c r="A6" s="49"/>
      <c r="B6" s="51"/>
      <c r="C6" s="51"/>
      <c r="D6" s="55"/>
      <c r="E6" s="55"/>
      <c r="F6" s="51"/>
    </row>
    <row r="7" spans="1:7" ht="15.75" x14ac:dyDescent="0.25">
      <c r="F7" s="91" t="s">
        <v>97</v>
      </c>
    </row>
    <row r="8" spans="1:7" ht="25.5" customHeight="1" x14ac:dyDescent="0.2">
      <c r="A8" s="264" t="s">
        <v>0</v>
      </c>
      <c r="B8" s="264" t="s">
        <v>1</v>
      </c>
      <c r="C8" s="264" t="s">
        <v>2</v>
      </c>
      <c r="D8" s="266" t="s">
        <v>161</v>
      </c>
      <c r="E8" s="266" t="s">
        <v>160</v>
      </c>
      <c r="F8" s="266" t="s">
        <v>162</v>
      </c>
    </row>
    <row r="9" spans="1:7" ht="24.75" customHeight="1" x14ac:dyDescent="0.2">
      <c r="A9" s="265"/>
      <c r="B9" s="265"/>
      <c r="C9" s="265"/>
      <c r="D9" s="266"/>
      <c r="E9" s="266"/>
      <c r="F9" s="266"/>
    </row>
    <row r="10" spans="1:7" ht="15.95" customHeight="1" x14ac:dyDescent="0.2">
      <c r="A10" s="2" t="s">
        <v>5</v>
      </c>
      <c r="B10" s="3">
        <v>1</v>
      </c>
      <c r="C10" s="4" t="s">
        <v>6</v>
      </c>
      <c r="D10" s="61">
        <f>SUM(D11:D19)</f>
        <v>14328.1</v>
      </c>
      <c r="E10" s="61">
        <f>SUM(E11:E19)</f>
        <v>7269.3000000000011</v>
      </c>
      <c r="F10" s="215">
        <f>E10/D10*100</f>
        <v>50.734570529239754</v>
      </c>
    </row>
    <row r="11" spans="1:7" ht="32.1" customHeight="1" x14ac:dyDescent="0.2">
      <c r="A11" s="15" t="s">
        <v>7</v>
      </c>
      <c r="B11" s="6">
        <v>1</v>
      </c>
      <c r="C11" s="7">
        <v>2</v>
      </c>
      <c r="D11" s="62">
        <v>1129</v>
      </c>
      <c r="E11" s="62">
        <v>767.3</v>
      </c>
      <c r="F11" s="216">
        <f t="shared" ref="F11:F67" si="0">E11/D11*100</f>
        <v>67.962798937112495</v>
      </c>
    </row>
    <row r="12" spans="1:7" ht="51.75" customHeight="1" x14ac:dyDescent="0.2">
      <c r="A12" s="71" t="s">
        <v>20</v>
      </c>
      <c r="B12" s="11">
        <v>1</v>
      </c>
      <c r="C12" s="11">
        <v>4</v>
      </c>
      <c r="D12" s="63">
        <v>12268.1</v>
      </c>
      <c r="E12" s="63">
        <v>6316.3</v>
      </c>
      <c r="F12" s="216">
        <f t="shared" si="0"/>
        <v>51.485560111182657</v>
      </c>
    </row>
    <row r="13" spans="1:7" ht="64.5" hidden="1" customHeight="1" x14ac:dyDescent="0.2">
      <c r="A13" s="52" t="s">
        <v>130</v>
      </c>
      <c r="B13" s="11">
        <v>1</v>
      </c>
      <c r="C13" s="11">
        <v>4</v>
      </c>
      <c r="D13" s="63">
        <f t="shared" ref="D13:E14" si="1">D14</f>
        <v>0</v>
      </c>
      <c r="E13" s="63">
        <f t="shared" si="1"/>
        <v>0</v>
      </c>
      <c r="F13" s="216" t="e">
        <f t="shared" si="0"/>
        <v>#DIV/0!</v>
      </c>
    </row>
    <row r="14" spans="1:7" ht="32.1" hidden="1" customHeight="1" x14ac:dyDescent="0.2">
      <c r="A14" s="15" t="s">
        <v>12</v>
      </c>
      <c r="B14" s="11">
        <v>1</v>
      </c>
      <c r="C14" s="11">
        <v>4</v>
      </c>
      <c r="D14" s="63">
        <f t="shared" si="1"/>
        <v>0</v>
      </c>
      <c r="E14" s="63">
        <f t="shared" si="1"/>
        <v>0</v>
      </c>
      <c r="F14" s="216" t="e">
        <f t="shared" si="0"/>
        <v>#DIV/0!</v>
      </c>
    </row>
    <row r="15" spans="1:7" ht="32.1" hidden="1" customHeight="1" x14ac:dyDescent="0.2">
      <c r="A15" s="71" t="s">
        <v>13</v>
      </c>
      <c r="B15" s="11">
        <v>1</v>
      </c>
      <c r="C15" s="11">
        <v>4</v>
      </c>
      <c r="D15" s="63"/>
      <c r="E15" s="63"/>
      <c r="F15" s="216" t="e">
        <f t="shared" si="0"/>
        <v>#DIV/0!</v>
      </c>
    </row>
    <row r="16" spans="1:7" ht="48" customHeight="1" x14ac:dyDescent="0.2">
      <c r="A16" s="74" t="s">
        <v>23</v>
      </c>
      <c r="B16" s="12">
        <v>1</v>
      </c>
      <c r="C16" s="13">
        <v>6</v>
      </c>
      <c r="D16" s="65">
        <v>55.1</v>
      </c>
      <c r="E16" s="65">
        <v>55.1</v>
      </c>
      <c r="F16" s="216">
        <f t="shared" si="0"/>
        <v>100</v>
      </c>
    </row>
    <row r="17" spans="1:6" ht="15.95" hidden="1" customHeight="1" x14ac:dyDescent="0.2">
      <c r="A17" s="15" t="s">
        <v>27</v>
      </c>
      <c r="B17" s="6">
        <v>1</v>
      </c>
      <c r="C17" s="7">
        <v>7</v>
      </c>
      <c r="D17" s="62">
        <v>0</v>
      </c>
      <c r="E17" s="62">
        <v>0</v>
      </c>
      <c r="F17" s="216" t="e">
        <f t="shared" si="0"/>
        <v>#DIV/0!</v>
      </c>
    </row>
    <row r="18" spans="1:6" ht="15.95" customHeight="1" x14ac:dyDescent="0.2">
      <c r="A18" s="73" t="s">
        <v>30</v>
      </c>
      <c r="B18" s="10">
        <v>1</v>
      </c>
      <c r="C18" s="11">
        <v>11</v>
      </c>
      <c r="D18" s="63">
        <v>300</v>
      </c>
      <c r="E18" s="63">
        <v>0</v>
      </c>
      <c r="F18" s="216">
        <f t="shared" si="0"/>
        <v>0</v>
      </c>
    </row>
    <row r="19" spans="1:6" ht="15.95" customHeight="1" x14ac:dyDescent="0.2">
      <c r="A19" s="74" t="s">
        <v>33</v>
      </c>
      <c r="B19" s="12">
        <v>1</v>
      </c>
      <c r="C19" s="13">
        <v>13</v>
      </c>
      <c r="D19" s="65">
        <v>575.9</v>
      </c>
      <c r="E19" s="65">
        <v>130.6</v>
      </c>
      <c r="F19" s="216">
        <f t="shared" si="0"/>
        <v>22.677548185448863</v>
      </c>
    </row>
    <row r="20" spans="1:6" ht="15.95" customHeight="1" x14ac:dyDescent="0.2">
      <c r="A20" s="53" t="s">
        <v>336</v>
      </c>
      <c r="B20" s="9">
        <v>2</v>
      </c>
      <c r="C20" s="9"/>
      <c r="D20" s="78">
        <f>D21</f>
        <v>349</v>
      </c>
      <c r="E20" s="78">
        <f>E21</f>
        <v>244.5</v>
      </c>
      <c r="F20" s="216">
        <f t="shared" si="0"/>
        <v>70.05730659025788</v>
      </c>
    </row>
    <row r="21" spans="1:6" ht="15.95" customHeight="1" x14ac:dyDescent="0.2">
      <c r="A21" s="15" t="s">
        <v>39</v>
      </c>
      <c r="B21" s="6">
        <v>2</v>
      </c>
      <c r="C21" s="7">
        <v>3</v>
      </c>
      <c r="D21" s="62">
        <v>349</v>
      </c>
      <c r="E21" s="62">
        <v>244.5</v>
      </c>
      <c r="F21" s="216">
        <f t="shared" si="0"/>
        <v>70.05730659025788</v>
      </c>
    </row>
    <row r="22" spans="1:6" ht="32.1" customHeight="1" x14ac:dyDescent="0.2">
      <c r="A22" s="53" t="s">
        <v>44</v>
      </c>
      <c r="B22" s="3">
        <v>3</v>
      </c>
      <c r="C22" s="7"/>
      <c r="D22" s="61">
        <f t="shared" ref="D22:E22" si="2">D23</f>
        <v>1000</v>
      </c>
      <c r="E22" s="61">
        <f t="shared" si="2"/>
        <v>516.4</v>
      </c>
      <c r="F22" s="215">
        <f t="shared" si="0"/>
        <v>51.64</v>
      </c>
    </row>
    <row r="23" spans="1:6" ht="45.75" customHeight="1" x14ac:dyDescent="0.2">
      <c r="A23" s="15" t="s">
        <v>316</v>
      </c>
      <c r="B23" s="6">
        <v>3</v>
      </c>
      <c r="C23" s="7">
        <v>10</v>
      </c>
      <c r="D23" s="62">
        <v>1000</v>
      </c>
      <c r="E23" s="62">
        <v>516.4</v>
      </c>
      <c r="F23" s="216">
        <f t="shared" si="0"/>
        <v>51.64</v>
      </c>
    </row>
    <row r="24" spans="1:6" ht="32.1" hidden="1" customHeight="1" x14ac:dyDescent="0.2">
      <c r="A24" s="15" t="s">
        <v>49</v>
      </c>
      <c r="B24" s="6">
        <v>3</v>
      </c>
      <c r="C24" s="7">
        <v>9</v>
      </c>
      <c r="D24" s="62">
        <f t="shared" ref="D24:E25" si="3">D25</f>
        <v>0</v>
      </c>
      <c r="E24" s="62">
        <f t="shared" si="3"/>
        <v>0</v>
      </c>
      <c r="F24" s="215" t="e">
        <f t="shared" si="0"/>
        <v>#DIV/0!</v>
      </c>
    </row>
    <row r="25" spans="1:6" ht="32.1" hidden="1" customHeight="1" x14ac:dyDescent="0.2">
      <c r="A25" s="15" t="s">
        <v>123</v>
      </c>
      <c r="B25" s="6">
        <v>3</v>
      </c>
      <c r="C25" s="7">
        <v>9</v>
      </c>
      <c r="D25" s="62">
        <f t="shared" si="3"/>
        <v>0</v>
      </c>
      <c r="E25" s="62">
        <f t="shared" si="3"/>
        <v>0</v>
      </c>
      <c r="F25" s="215" t="e">
        <f t="shared" si="0"/>
        <v>#DIV/0!</v>
      </c>
    </row>
    <row r="26" spans="1:6" ht="32.1" hidden="1" customHeight="1" x14ac:dyDescent="0.2">
      <c r="A26" s="73" t="s">
        <v>17</v>
      </c>
      <c r="B26" s="6">
        <v>3</v>
      </c>
      <c r="C26" s="7">
        <v>9</v>
      </c>
      <c r="D26" s="62"/>
      <c r="E26" s="62"/>
      <c r="F26" s="215" t="e">
        <f t="shared" si="0"/>
        <v>#DIV/0!</v>
      </c>
    </row>
    <row r="27" spans="1:6" ht="15.95" customHeight="1" x14ac:dyDescent="0.2">
      <c r="A27" s="75" t="s">
        <v>50</v>
      </c>
      <c r="B27" s="8">
        <v>4</v>
      </c>
      <c r="C27" s="7"/>
      <c r="D27" s="61">
        <f>D28</f>
        <v>72464.5</v>
      </c>
      <c r="E27" s="61">
        <f>E28</f>
        <v>18568.400000000001</v>
      </c>
      <c r="F27" s="215">
        <f t="shared" si="0"/>
        <v>25.624133196254721</v>
      </c>
    </row>
    <row r="28" spans="1:6" ht="15.95" customHeight="1" x14ac:dyDescent="0.2">
      <c r="A28" s="73" t="s">
        <v>51</v>
      </c>
      <c r="B28" s="10">
        <v>4</v>
      </c>
      <c r="C28" s="11">
        <v>9</v>
      </c>
      <c r="D28" s="63">
        <v>72464.5</v>
      </c>
      <c r="E28" s="63">
        <v>18568.400000000001</v>
      </c>
      <c r="F28" s="216">
        <f t="shared" si="0"/>
        <v>25.624133196254721</v>
      </c>
    </row>
    <row r="29" spans="1:6" ht="15.95" customHeight="1" x14ac:dyDescent="0.2">
      <c r="A29" s="75" t="s">
        <v>58</v>
      </c>
      <c r="B29" s="8">
        <v>5</v>
      </c>
      <c r="C29" s="9" t="s">
        <v>6</v>
      </c>
      <c r="D29" s="64">
        <f>D30+D31+D32</f>
        <v>23893.1</v>
      </c>
      <c r="E29" s="64">
        <f>E30+E31+E32</f>
        <v>9213.7999999999993</v>
      </c>
      <c r="F29" s="215">
        <f t="shared" si="0"/>
        <v>38.56259757000975</v>
      </c>
    </row>
    <row r="30" spans="1:6" ht="15.95" customHeight="1" x14ac:dyDescent="0.2">
      <c r="A30" s="15" t="s">
        <v>59</v>
      </c>
      <c r="B30" s="6">
        <v>5</v>
      </c>
      <c r="C30" s="7">
        <v>1</v>
      </c>
      <c r="D30" s="62">
        <v>596.6</v>
      </c>
      <c r="E30" s="62">
        <v>144.4</v>
      </c>
      <c r="F30" s="216">
        <f t="shared" si="0"/>
        <v>24.203821656050955</v>
      </c>
    </row>
    <row r="31" spans="1:6" ht="15.95" hidden="1" customHeight="1" x14ac:dyDescent="0.2">
      <c r="A31" s="71" t="s">
        <v>65</v>
      </c>
      <c r="B31" s="11">
        <v>5</v>
      </c>
      <c r="C31" s="11">
        <v>2</v>
      </c>
      <c r="D31" s="63">
        <v>0</v>
      </c>
      <c r="E31" s="63">
        <v>0</v>
      </c>
      <c r="F31" s="216" t="e">
        <f t="shared" si="0"/>
        <v>#DIV/0!</v>
      </c>
    </row>
    <row r="32" spans="1:6" ht="15.95" customHeight="1" x14ac:dyDescent="0.2">
      <c r="A32" s="73" t="s">
        <v>66</v>
      </c>
      <c r="B32" s="6">
        <v>5</v>
      </c>
      <c r="C32" s="7">
        <v>3</v>
      </c>
      <c r="D32" s="62">
        <v>23296.5</v>
      </c>
      <c r="E32" s="62">
        <v>9069.4</v>
      </c>
      <c r="F32" s="216">
        <f t="shared" si="0"/>
        <v>38.930311420170412</v>
      </c>
    </row>
    <row r="33" spans="1:6" ht="15.95" customHeight="1" x14ac:dyDescent="0.2">
      <c r="A33" s="77" t="s">
        <v>76</v>
      </c>
      <c r="B33" s="18">
        <v>8</v>
      </c>
      <c r="C33" s="18" t="s">
        <v>6</v>
      </c>
      <c r="D33" s="81">
        <f>D34</f>
        <v>15075.6</v>
      </c>
      <c r="E33" s="81">
        <f>E34</f>
        <v>8639.2000000000007</v>
      </c>
      <c r="F33" s="215">
        <f t="shared" si="0"/>
        <v>57.30584520682428</v>
      </c>
    </row>
    <row r="34" spans="1:6" ht="15.95" customHeight="1" x14ac:dyDescent="0.2">
      <c r="A34" s="71" t="s">
        <v>77</v>
      </c>
      <c r="B34" s="11">
        <v>8</v>
      </c>
      <c r="C34" s="11">
        <v>1</v>
      </c>
      <c r="D34" s="70">
        <v>15075.6</v>
      </c>
      <c r="E34" s="70">
        <v>8639.2000000000007</v>
      </c>
      <c r="F34" s="216">
        <f t="shared" si="0"/>
        <v>57.30584520682428</v>
      </c>
    </row>
    <row r="35" spans="1:6" ht="32.1" hidden="1" customHeight="1" x14ac:dyDescent="0.2">
      <c r="A35" s="72" t="s">
        <v>57</v>
      </c>
      <c r="B35" s="21">
        <v>8</v>
      </c>
      <c r="C35" s="22">
        <v>1</v>
      </c>
      <c r="D35" s="67">
        <f>D36</f>
        <v>0</v>
      </c>
      <c r="E35" s="67">
        <f>E36</f>
        <v>0</v>
      </c>
      <c r="F35" s="215" t="e">
        <f t="shared" si="0"/>
        <v>#DIV/0!</v>
      </c>
    </row>
    <row r="36" spans="1:6" ht="32.1" hidden="1" customHeight="1" x14ac:dyDescent="0.2">
      <c r="A36" s="72" t="s">
        <v>17</v>
      </c>
      <c r="B36" s="21">
        <v>8</v>
      </c>
      <c r="C36" s="22">
        <v>1</v>
      </c>
      <c r="D36" s="67"/>
      <c r="E36" s="67"/>
      <c r="F36" s="215" t="e">
        <f t="shared" si="0"/>
        <v>#DIV/0!</v>
      </c>
    </row>
    <row r="37" spans="1:6" ht="63.75" hidden="1" customHeight="1" x14ac:dyDescent="0.2">
      <c r="A37" s="52" t="s">
        <v>130</v>
      </c>
      <c r="B37" s="19">
        <v>8</v>
      </c>
      <c r="C37" s="20">
        <v>1</v>
      </c>
      <c r="D37" s="66">
        <f>D38+D40</f>
        <v>0</v>
      </c>
      <c r="E37" s="66">
        <f>E38+E40</f>
        <v>0</v>
      </c>
      <c r="F37" s="215" t="e">
        <f t="shared" si="0"/>
        <v>#DIV/0!</v>
      </c>
    </row>
    <row r="38" spans="1:6" ht="60.75" hidden="1" customHeight="1" x14ac:dyDescent="0.2">
      <c r="A38" s="71" t="s">
        <v>12</v>
      </c>
      <c r="B38" s="19">
        <v>8</v>
      </c>
      <c r="C38" s="20">
        <v>1</v>
      </c>
      <c r="D38" s="66">
        <f>D39</f>
        <v>0</v>
      </c>
      <c r="E38" s="66">
        <f>E39</f>
        <v>0</v>
      </c>
      <c r="F38" s="215" t="e">
        <f t="shared" si="0"/>
        <v>#DIV/0!</v>
      </c>
    </row>
    <row r="39" spans="1:6" ht="15.95" hidden="1" customHeight="1" x14ac:dyDescent="0.2">
      <c r="A39" s="54" t="s">
        <v>81</v>
      </c>
      <c r="B39" s="19">
        <v>8</v>
      </c>
      <c r="C39" s="20">
        <v>1</v>
      </c>
      <c r="D39" s="66"/>
      <c r="E39" s="66"/>
      <c r="F39" s="215" t="e">
        <f t="shared" si="0"/>
        <v>#DIV/0!</v>
      </c>
    </row>
    <row r="40" spans="1:6" ht="29.25" hidden="1" customHeight="1" x14ac:dyDescent="0.2">
      <c r="A40" s="72" t="s">
        <v>57</v>
      </c>
      <c r="B40" s="19">
        <v>8</v>
      </c>
      <c r="C40" s="20">
        <v>1</v>
      </c>
      <c r="D40" s="66">
        <f>D41</f>
        <v>0</v>
      </c>
      <c r="E40" s="66">
        <f>E41</f>
        <v>0</v>
      </c>
      <c r="F40" s="215" t="e">
        <f t="shared" si="0"/>
        <v>#DIV/0!</v>
      </c>
    </row>
    <row r="41" spans="1:6" ht="33" hidden="1" customHeight="1" x14ac:dyDescent="0.2">
      <c r="A41" s="72" t="s">
        <v>17</v>
      </c>
      <c r="B41" s="19">
        <v>8</v>
      </c>
      <c r="C41" s="20">
        <v>1</v>
      </c>
      <c r="D41" s="66"/>
      <c r="E41" s="66"/>
      <c r="F41" s="215" t="e">
        <f t="shared" si="0"/>
        <v>#DIV/0!</v>
      </c>
    </row>
    <row r="42" spans="1:6" ht="15.95" hidden="1" customHeight="1" x14ac:dyDescent="0.2">
      <c r="A42" s="53" t="s">
        <v>8</v>
      </c>
      <c r="B42" s="3">
        <v>8</v>
      </c>
      <c r="C42" s="4">
        <v>1</v>
      </c>
      <c r="D42" s="61">
        <f>D43+D46+D53+D58</f>
        <v>0</v>
      </c>
      <c r="E42" s="61">
        <f>E43+E46+E53+E58</f>
        <v>0</v>
      </c>
      <c r="F42" s="215" t="e">
        <f t="shared" si="0"/>
        <v>#DIV/0!</v>
      </c>
    </row>
    <row r="43" spans="1:6" ht="32.1" hidden="1" customHeight="1" x14ac:dyDescent="0.2">
      <c r="A43" s="15" t="s">
        <v>83</v>
      </c>
      <c r="B43" s="19">
        <v>8</v>
      </c>
      <c r="C43" s="20">
        <v>1</v>
      </c>
      <c r="D43" s="66">
        <f t="shared" ref="D43:E44" si="4">D44</f>
        <v>0</v>
      </c>
      <c r="E43" s="66">
        <f t="shared" si="4"/>
        <v>0</v>
      </c>
      <c r="F43" s="215" t="e">
        <f t="shared" si="0"/>
        <v>#DIV/0!</v>
      </c>
    </row>
    <row r="44" spans="1:6" ht="32.1" hidden="1" customHeight="1" x14ac:dyDescent="0.2">
      <c r="A44" s="15" t="s">
        <v>123</v>
      </c>
      <c r="B44" s="21">
        <v>8</v>
      </c>
      <c r="C44" s="22">
        <v>1</v>
      </c>
      <c r="D44" s="67">
        <f t="shared" si="4"/>
        <v>0</v>
      </c>
      <c r="E44" s="67">
        <f t="shared" si="4"/>
        <v>0</v>
      </c>
      <c r="F44" s="215" t="e">
        <f t="shared" si="0"/>
        <v>#DIV/0!</v>
      </c>
    </row>
    <row r="45" spans="1:6" ht="32.1" hidden="1" customHeight="1" x14ac:dyDescent="0.2">
      <c r="A45" s="72" t="s">
        <v>17</v>
      </c>
      <c r="B45" s="23">
        <v>8</v>
      </c>
      <c r="C45" s="24">
        <v>1</v>
      </c>
      <c r="D45" s="68"/>
      <c r="E45" s="68"/>
      <c r="F45" s="215" t="e">
        <f t="shared" si="0"/>
        <v>#DIV/0!</v>
      </c>
    </row>
    <row r="46" spans="1:6" ht="32.1" hidden="1" customHeight="1" x14ac:dyDescent="0.2">
      <c r="A46" s="15" t="s">
        <v>84</v>
      </c>
      <c r="B46" s="19">
        <v>8</v>
      </c>
      <c r="C46" s="20">
        <v>1</v>
      </c>
      <c r="D46" s="66">
        <f>D47+D49+D51</f>
        <v>0</v>
      </c>
      <c r="E46" s="66">
        <f>E47+E49+E51</f>
        <v>0</v>
      </c>
      <c r="F46" s="215" t="e">
        <f t="shared" si="0"/>
        <v>#DIV/0!</v>
      </c>
    </row>
    <row r="47" spans="1:6" ht="63.95" hidden="1" customHeight="1" x14ac:dyDescent="0.2">
      <c r="A47" s="71" t="s">
        <v>12</v>
      </c>
      <c r="B47" s="19">
        <v>8</v>
      </c>
      <c r="C47" s="20">
        <v>1</v>
      </c>
      <c r="D47" s="66">
        <f>D48</f>
        <v>0</v>
      </c>
      <c r="E47" s="66">
        <f>E48</f>
        <v>0</v>
      </c>
      <c r="F47" s="215" t="e">
        <f t="shared" si="0"/>
        <v>#DIV/0!</v>
      </c>
    </row>
    <row r="48" spans="1:6" ht="15.95" hidden="1" customHeight="1" x14ac:dyDescent="0.2">
      <c r="A48" s="54" t="s">
        <v>81</v>
      </c>
      <c r="B48" s="19">
        <v>8</v>
      </c>
      <c r="C48" s="20">
        <v>1</v>
      </c>
      <c r="D48" s="66"/>
      <c r="E48" s="66"/>
      <c r="F48" s="215" t="e">
        <f t="shared" si="0"/>
        <v>#DIV/0!</v>
      </c>
    </row>
    <row r="49" spans="1:6" ht="32.1" hidden="1" customHeight="1" x14ac:dyDescent="0.2">
      <c r="A49" s="15" t="s">
        <v>123</v>
      </c>
      <c r="B49" s="21">
        <v>8</v>
      </c>
      <c r="C49" s="22">
        <v>1</v>
      </c>
      <c r="D49" s="67">
        <f>D50</f>
        <v>0</v>
      </c>
      <c r="E49" s="67">
        <f>E50</f>
        <v>0</v>
      </c>
      <c r="F49" s="215" t="e">
        <f t="shared" si="0"/>
        <v>#DIV/0!</v>
      </c>
    </row>
    <row r="50" spans="1:6" ht="32.1" hidden="1" customHeight="1" x14ac:dyDescent="0.2">
      <c r="A50" s="72" t="s">
        <v>17</v>
      </c>
      <c r="B50" s="23">
        <v>8</v>
      </c>
      <c r="C50" s="24">
        <v>1</v>
      </c>
      <c r="D50" s="68"/>
      <c r="E50" s="68"/>
      <c r="F50" s="215" t="e">
        <f t="shared" si="0"/>
        <v>#DIV/0!</v>
      </c>
    </row>
    <row r="51" spans="1:6" ht="15.95" hidden="1" customHeight="1" x14ac:dyDescent="0.2">
      <c r="A51" s="71" t="s">
        <v>18</v>
      </c>
      <c r="B51" s="19">
        <v>8</v>
      </c>
      <c r="C51" s="20">
        <v>1</v>
      </c>
      <c r="D51" s="66">
        <f>D52</f>
        <v>0</v>
      </c>
      <c r="E51" s="66">
        <f>E52</f>
        <v>0</v>
      </c>
      <c r="F51" s="215" t="e">
        <f t="shared" si="0"/>
        <v>#DIV/0!</v>
      </c>
    </row>
    <row r="52" spans="1:6" ht="15.95" hidden="1" customHeight="1" x14ac:dyDescent="0.2">
      <c r="A52" s="71" t="s">
        <v>19</v>
      </c>
      <c r="B52" s="19">
        <v>8</v>
      </c>
      <c r="C52" s="20">
        <v>1</v>
      </c>
      <c r="D52" s="66"/>
      <c r="E52" s="66"/>
      <c r="F52" s="215" t="e">
        <f t="shared" si="0"/>
        <v>#DIV/0!</v>
      </c>
    </row>
    <row r="53" spans="1:6" ht="65.25" hidden="1" customHeight="1" x14ac:dyDescent="0.2">
      <c r="A53" s="52" t="s">
        <v>131</v>
      </c>
      <c r="B53" s="21">
        <v>8</v>
      </c>
      <c r="C53" s="22">
        <v>1</v>
      </c>
      <c r="D53" s="67">
        <f>D54+D56</f>
        <v>0</v>
      </c>
      <c r="E53" s="67">
        <f>E54+E56</f>
        <v>0</v>
      </c>
      <c r="F53" s="215" t="e">
        <f t="shared" si="0"/>
        <v>#DIV/0!</v>
      </c>
    </row>
    <row r="54" spans="1:6" ht="63.95" hidden="1" customHeight="1" x14ac:dyDescent="0.2">
      <c r="A54" s="71" t="s">
        <v>12</v>
      </c>
      <c r="B54" s="21">
        <v>8</v>
      </c>
      <c r="C54" s="22">
        <v>1</v>
      </c>
      <c r="D54" s="67">
        <f>D55</f>
        <v>0</v>
      </c>
      <c r="E54" s="67">
        <f>E55</f>
        <v>0</v>
      </c>
      <c r="F54" s="215" t="e">
        <f t="shared" si="0"/>
        <v>#DIV/0!</v>
      </c>
    </row>
    <row r="55" spans="1:6" ht="15.95" hidden="1" customHeight="1" x14ac:dyDescent="0.2">
      <c r="A55" s="54" t="s">
        <v>81</v>
      </c>
      <c r="B55" s="21">
        <v>8</v>
      </c>
      <c r="C55" s="22">
        <v>1</v>
      </c>
      <c r="D55" s="67"/>
      <c r="E55" s="67"/>
      <c r="F55" s="215" t="e">
        <f t="shared" si="0"/>
        <v>#DIV/0!</v>
      </c>
    </row>
    <row r="56" spans="1:6" ht="32.1" hidden="1" customHeight="1" x14ac:dyDescent="0.2">
      <c r="A56" s="72" t="s">
        <v>57</v>
      </c>
      <c r="B56" s="21">
        <v>8</v>
      </c>
      <c r="C56" s="22">
        <v>1</v>
      </c>
      <c r="D56" s="67">
        <f>D57</f>
        <v>0</v>
      </c>
      <c r="E56" s="67">
        <f>E57</f>
        <v>0</v>
      </c>
      <c r="F56" s="215" t="e">
        <f t="shared" si="0"/>
        <v>#DIV/0!</v>
      </c>
    </row>
    <row r="57" spans="1:6" ht="32.1" hidden="1" customHeight="1" x14ac:dyDescent="0.2">
      <c r="A57" s="72" t="s">
        <v>17</v>
      </c>
      <c r="B57" s="21">
        <v>8</v>
      </c>
      <c r="C57" s="22">
        <v>1</v>
      </c>
      <c r="D57" s="67"/>
      <c r="E57" s="67"/>
      <c r="F57" s="215" t="e">
        <f t="shared" si="0"/>
        <v>#DIV/0!</v>
      </c>
    </row>
    <row r="58" spans="1:6" ht="65.25" hidden="1" customHeight="1" x14ac:dyDescent="0.2">
      <c r="A58" s="52" t="s">
        <v>130</v>
      </c>
      <c r="B58" s="19">
        <v>8</v>
      </c>
      <c r="C58" s="20">
        <v>1</v>
      </c>
      <c r="D58" s="66">
        <f>D59+D61</f>
        <v>0</v>
      </c>
      <c r="E58" s="66">
        <f>E59+E61</f>
        <v>0</v>
      </c>
      <c r="F58" s="215" t="e">
        <f t="shared" si="0"/>
        <v>#DIV/0!</v>
      </c>
    </row>
    <row r="59" spans="1:6" ht="62.25" hidden="1" customHeight="1" x14ac:dyDescent="0.2">
      <c r="A59" s="71" t="s">
        <v>12</v>
      </c>
      <c r="B59" s="19">
        <v>8</v>
      </c>
      <c r="C59" s="20">
        <v>1</v>
      </c>
      <c r="D59" s="66">
        <f>D60</f>
        <v>0</v>
      </c>
      <c r="E59" s="66">
        <f>E60</f>
        <v>0</v>
      </c>
      <c r="F59" s="215" t="e">
        <f t="shared" si="0"/>
        <v>#DIV/0!</v>
      </c>
    </row>
    <row r="60" spans="1:6" ht="21" hidden="1" customHeight="1" x14ac:dyDescent="0.2">
      <c r="A60" s="54" t="s">
        <v>81</v>
      </c>
      <c r="B60" s="19">
        <v>8</v>
      </c>
      <c r="C60" s="20">
        <v>1</v>
      </c>
      <c r="D60" s="66"/>
      <c r="E60" s="66"/>
      <c r="F60" s="215" t="e">
        <f t="shared" si="0"/>
        <v>#DIV/0!</v>
      </c>
    </row>
    <row r="61" spans="1:6" ht="30" hidden="1" customHeight="1" x14ac:dyDescent="0.2">
      <c r="A61" s="72" t="s">
        <v>57</v>
      </c>
      <c r="B61" s="19">
        <v>8</v>
      </c>
      <c r="C61" s="20">
        <v>1</v>
      </c>
      <c r="D61" s="66">
        <f>D62</f>
        <v>0</v>
      </c>
      <c r="E61" s="66">
        <f>E62</f>
        <v>0</v>
      </c>
      <c r="F61" s="215" t="e">
        <f t="shared" si="0"/>
        <v>#DIV/0!</v>
      </c>
    </row>
    <row r="62" spans="1:6" ht="30" hidden="1" customHeight="1" x14ac:dyDescent="0.2">
      <c r="A62" s="72" t="s">
        <v>17</v>
      </c>
      <c r="B62" s="19">
        <v>8</v>
      </c>
      <c r="C62" s="20">
        <v>1</v>
      </c>
      <c r="D62" s="66"/>
      <c r="E62" s="66"/>
      <c r="F62" s="215" t="e">
        <f t="shared" si="0"/>
        <v>#DIV/0!</v>
      </c>
    </row>
    <row r="63" spans="1:6" ht="15.95" customHeight="1" x14ac:dyDescent="0.2">
      <c r="A63" s="75" t="s">
        <v>86</v>
      </c>
      <c r="B63" s="17">
        <v>10</v>
      </c>
      <c r="C63" s="22"/>
      <c r="D63" s="64">
        <f t="shared" ref="D63:E63" si="5">D64</f>
        <v>450.6</v>
      </c>
      <c r="E63" s="64">
        <f t="shared" si="5"/>
        <v>340.5</v>
      </c>
      <c r="F63" s="215">
        <f t="shared" si="0"/>
        <v>75.565912117177092</v>
      </c>
    </row>
    <row r="64" spans="1:6" ht="15.95" customHeight="1" x14ac:dyDescent="0.2">
      <c r="A64" s="73" t="s">
        <v>87</v>
      </c>
      <c r="B64" s="10">
        <v>10</v>
      </c>
      <c r="C64" s="11">
        <v>1</v>
      </c>
      <c r="D64" s="63">
        <v>450.6</v>
      </c>
      <c r="E64" s="63">
        <v>340.5</v>
      </c>
      <c r="F64" s="216">
        <f t="shared" si="0"/>
        <v>75.565912117177092</v>
      </c>
    </row>
    <row r="65" spans="1:6" ht="15.95" customHeight="1" x14ac:dyDescent="0.2">
      <c r="A65" s="76" t="s">
        <v>90</v>
      </c>
      <c r="B65" s="25">
        <v>11</v>
      </c>
      <c r="C65" s="26" t="s">
        <v>6</v>
      </c>
      <c r="D65" s="69">
        <f>D66</f>
        <v>900</v>
      </c>
      <c r="E65" s="69">
        <f>E66</f>
        <v>435.2</v>
      </c>
      <c r="F65" s="215">
        <f t="shared" si="0"/>
        <v>48.355555555555554</v>
      </c>
    </row>
    <row r="66" spans="1:6" ht="31.5" x14ac:dyDescent="0.2">
      <c r="A66" s="71" t="s">
        <v>93</v>
      </c>
      <c r="B66" s="11">
        <v>11</v>
      </c>
      <c r="C66" s="11">
        <v>5</v>
      </c>
      <c r="D66" s="63">
        <v>900</v>
      </c>
      <c r="E66" s="63">
        <v>435.2</v>
      </c>
      <c r="F66" s="216">
        <f t="shared" si="0"/>
        <v>48.355555555555554</v>
      </c>
    </row>
    <row r="67" spans="1:6" ht="22.5" customHeight="1" x14ac:dyDescent="0.25">
      <c r="A67" s="86" t="s">
        <v>94</v>
      </c>
      <c r="B67" s="86"/>
      <c r="C67" s="86"/>
      <c r="D67" s="78">
        <f>D10+D21+D22+D27+D29+D33+D63+D65</f>
        <v>128460.90000000002</v>
      </c>
      <c r="E67" s="78">
        <f>E10+E21+E22+E27+E29+E33+E63+E65</f>
        <v>45227.3</v>
      </c>
      <c r="F67" s="215">
        <f t="shared" si="0"/>
        <v>35.207055220693604</v>
      </c>
    </row>
    <row r="68" spans="1:6" ht="15.75" x14ac:dyDescent="0.25">
      <c r="A68" s="27"/>
      <c r="B68" s="28"/>
      <c r="C68" s="28"/>
      <c r="D68" s="29"/>
      <c r="E68" s="29"/>
      <c r="F68" s="30"/>
    </row>
    <row r="69" spans="1:6" ht="12" customHeight="1" x14ac:dyDescent="0.25">
      <c r="A69" s="31"/>
      <c r="B69" s="32"/>
      <c r="C69" s="32"/>
      <c r="D69" s="33"/>
      <c r="E69" s="33"/>
      <c r="F69" s="34"/>
    </row>
    <row r="70" spans="1:6" ht="12.75" customHeight="1" x14ac:dyDescent="0.25">
      <c r="A70" s="27"/>
      <c r="B70" s="32"/>
      <c r="C70" s="32"/>
      <c r="D70" s="33"/>
      <c r="E70" s="33"/>
      <c r="F70" s="34"/>
    </row>
    <row r="71" spans="1:6" ht="12.75" customHeight="1" x14ac:dyDescent="0.2">
      <c r="A71" s="27"/>
      <c r="B71" s="35"/>
      <c r="C71" s="35"/>
      <c r="D71" s="33"/>
      <c r="E71" s="33"/>
      <c r="F71" s="34"/>
    </row>
    <row r="72" spans="1:6" ht="12.75" customHeight="1" x14ac:dyDescent="0.2">
      <c r="A72" s="27"/>
      <c r="B72" s="36"/>
      <c r="C72" s="36"/>
      <c r="D72" s="36"/>
      <c r="E72" s="36"/>
      <c r="F72" s="36"/>
    </row>
    <row r="73" spans="1:6" ht="14.25" customHeight="1" x14ac:dyDescent="0.2">
      <c r="A73" s="27"/>
      <c r="B73" s="35"/>
      <c r="C73" s="35"/>
      <c r="D73" s="33"/>
      <c r="E73" s="33"/>
      <c r="F73" s="34"/>
    </row>
    <row r="74" spans="1:6" ht="15.75" x14ac:dyDescent="0.25">
      <c r="A74" s="28"/>
      <c r="B74" s="37"/>
      <c r="C74" s="37"/>
      <c r="D74" s="37"/>
      <c r="E74" s="37"/>
      <c r="F74" s="37"/>
    </row>
    <row r="75" spans="1:6" ht="15.75" x14ac:dyDescent="0.25">
      <c r="A75" s="38"/>
    </row>
    <row r="76" spans="1:6" ht="15.75" x14ac:dyDescent="0.25">
      <c r="A76" s="38"/>
    </row>
    <row r="77" spans="1:6" ht="15" x14ac:dyDescent="0.2">
      <c r="A77" s="39"/>
    </row>
    <row r="78" spans="1:6" ht="15" x14ac:dyDescent="0.2">
      <c r="A78" s="40"/>
    </row>
    <row r="79" spans="1:6" ht="15" x14ac:dyDescent="0.2">
      <c r="A79" s="39"/>
    </row>
  </sheetData>
  <mergeCells count="10">
    <mergeCell ref="D1:F1"/>
    <mergeCell ref="A5:F5"/>
    <mergeCell ref="D2:F2"/>
    <mergeCell ref="A8:A9"/>
    <mergeCell ref="B8:B9"/>
    <mergeCell ref="C8:C9"/>
    <mergeCell ref="D8:D9"/>
    <mergeCell ref="E8:E9"/>
    <mergeCell ref="D3:F3"/>
    <mergeCell ref="F8:F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4" fitToHeight="5" orientation="portrait" r:id="rId1"/>
  <headerFooter alignWithMargins="0"/>
  <ignoredErrors>
    <ignoredError sqref="D22:E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selection activeCell="B4" sqref="B4:D4"/>
    </sheetView>
  </sheetViews>
  <sheetFormatPr defaultRowHeight="12.75" x14ac:dyDescent="0.2"/>
  <cols>
    <col min="1" max="1" width="22.140625" style="47" customWidth="1"/>
    <col min="2" max="2" width="38" style="47" customWidth="1"/>
    <col min="3" max="3" width="21.85546875" style="47" customWidth="1"/>
    <col min="4" max="4" width="23.42578125" style="47" customWidth="1"/>
    <col min="5" max="257" width="9.140625" style="47"/>
    <col min="258" max="258" width="21.28515625" style="47" customWidth="1"/>
    <col min="259" max="259" width="49.28515625" style="47" customWidth="1"/>
    <col min="260" max="260" width="10.5703125" style="47" customWidth="1"/>
    <col min="261" max="513" width="9.140625" style="47"/>
    <col min="514" max="514" width="21.28515625" style="47" customWidth="1"/>
    <col min="515" max="515" width="49.28515625" style="47" customWidth="1"/>
    <col min="516" max="516" width="10.5703125" style="47" customWidth="1"/>
    <col min="517" max="769" width="9.140625" style="47"/>
    <col min="770" max="770" width="21.28515625" style="47" customWidth="1"/>
    <col min="771" max="771" width="49.28515625" style="47" customWidth="1"/>
    <col min="772" max="772" width="10.5703125" style="47" customWidth="1"/>
    <col min="773" max="1025" width="9.140625" style="47"/>
    <col min="1026" max="1026" width="21.28515625" style="47" customWidth="1"/>
    <col min="1027" max="1027" width="49.28515625" style="47" customWidth="1"/>
    <col min="1028" max="1028" width="10.5703125" style="47" customWidth="1"/>
    <col min="1029" max="1281" width="9.140625" style="47"/>
    <col min="1282" max="1282" width="21.28515625" style="47" customWidth="1"/>
    <col min="1283" max="1283" width="49.28515625" style="47" customWidth="1"/>
    <col min="1284" max="1284" width="10.5703125" style="47" customWidth="1"/>
    <col min="1285" max="1537" width="9.140625" style="47"/>
    <col min="1538" max="1538" width="21.28515625" style="47" customWidth="1"/>
    <col min="1539" max="1539" width="49.28515625" style="47" customWidth="1"/>
    <col min="1540" max="1540" width="10.5703125" style="47" customWidth="1"/>
    <col min="1541" max="1793" width="9.140625" style="47"/>
    <col min="1794" max="1794" width="21.28515625" style="47" customWidth="1"/>
    <col min="1795" max="1795" width="49.28515625" style="47" customWidth="1"/>
    <col min="1796" max="1796" width="10.5703125" style="47" customWidth="1"/>
    <col min="1797" max="2049" width="9.140625" style="47"/>
    <col min="2050" max="2050" width="21.28515625" style="47" customWidth="1"/>
    <col min="2051" max="2051" width="49.28515625" style="47" customWidth="1"/>
    <col min="2052" max="2052" width="10.5703125" style="47" customWidth="1"/>
    <col min="2053" max="2305" width="9.140625" style="47"/>
    <col min="2306" max="2306" width="21.28515625" style="47" customWidth="1"/>
    <col min="2307" max="2307" width="49.28515625" style="47" customWidth="1"/>
    <col min="2308" max="2308" width="10.5703125" style="47" customWidth="1"/>
    <col min="2309" max="2561" width="9.140625" style="47"/>
    <col min="2562" max="2562" width="21.28515625" style="47" customWidth="1"/>
    <col min="2563" max="2563" width="49.28515625" style="47" customWidth="1"/>
    <col min="2564" max="2564" width="10.5703125" style="47" customWidth="1"/>
    <col min="2565" max="2817" width="9.140625" style="47"/>
    <col min="2818" max="2818" width="21.28515625" style="47" customWidth="1"/>
    <col min="2819" max="2819" width="49.28515625" style="47" customWidth="1"/>
    <col min="2820" max="2820" width="10.5703125" style="47" customWidth="1"/>
    <col min="2821" max="3073" width="9.140625" style="47"/>
    <col min="3074" max="3074" width="21.28515625" style="47" customWidth="1"/>
    <col min="3075" max="3075" width="49.28515625" style="47" customWidth="1"/>
    <col min="3076" max="3076" width="10.5703125" style="47" customWidth="1"/>
    <col min="3077" max="3329" width="9.140625" style="47"/>
    <col min="3330" max="3330" width="21.28515625" style="47" customWidth="1"/>
    <col min="3331" max="3331" width="49.28515625" style="47" customWidth="1"/>
    <col min="3332" max="3332" width="10.5703125" style="47" customWidth="1"/>
    <col min="3333" max="3585" width="9.140625" style="47"/>
    <col min="3586" max="3586" width="21.28515625" style="47" customWidth="1"/>
    <col min="3587" max="3587" width="49.28515625" style="47" customWidth="1"/>
    <col min="3588" max="3588" width="10.5703125" style="47" customWidth="1"/>
    <col min="3589" max="3841" width="9.140625" style="47"/>
    <col min="3842" max="3842" width="21.28515625" style="47" customWidth="1"/>
    <col min="3843" max="3843" width="49.28515625" style="47" customWidth="1"/>
    <col min="3844" max="3844" width="10.5703125" style="47" customWidth="1"/>
    <col min="3845" max="4097" width="9.140625" style="47"/>
    <col min="4098" max="4098" width="21.28515625" style="47" customWidth="1"/>
    <col min="4099" max="4099" width="49.28515625" style="47" customWidth="1"/>
    <col min="4100" max="4100" width="10.5703125" style="47" customWidth="1"/>
    <col min="4101" max="4353" width="9.140625" style="47"/>
    <col min="4354" max="4354" width="21.28515625" style="47" customWidth="1"/>
    <col min="4355" max="4355" width="49.28515625" style="47" customWidth="1"/>
    <col min="4356" max="4356" width="10.5703125" style="47" customWidth="1"/>
    <col min="4357" max="4609" width="9.140625" style="47"/>
    <col min="4610" max="4610" width="21.28515625" style="47" customWidth="1"/>
    <col min="4611" max="4611" width="49.28515625" style="47" customWidth="1"/>
    <col min="4612" max="4612" width="10.5703125" style="47" customWidth="1"/>
    <col min="4613" max="4865" width="9.140625" style="47"/>
    <col min="4866" max="4866" width="21.28515625" style="47" customWidth="1"/>
    <col min="4867" max="4867" width="49.28515625" style="47" customWidth="1"/>
    <col min="4868" max="4868" width="10.5703125" style="47" customWidth="1"/>
    <col min="4869" max="5121" width="9.140625" style="47"/>
    <col min="5122" max="5122" width="21.28515625" style="47" customWidth="1"/>
    <col min="5123" max="5123" width="49.28515625" style="47" customWidth="1"/>
    <col min="5124" max="5124" width="10.5703125" style="47" customWidth="1"/>
    <col min="5125" max="5377" width="9.140625" style="47"/>
    <col min="5378" max="5378" width="21.28515625" style="47" customWidth="1"/>
    <col min="5379" max="5379" width="49.28515625" style="47" customWidth="1"/>
    <col min="5380" max="5380" width="10.5703125" style="47" customWidth="1"/>
    <col min="5381" max="5633" width="9.140625" style="47"/>
    <col min="5634" max="5634" width="21.28515625" style="47" customWidth="1"/>
    <col min="5635" max="5635" width="49.28515625" style="47" customWidth="1"/>
    <col min="5636" max="5636" width="10.5703125" style="47" customWidth="1"/>
    <col min="5637" max="5889" width="9.140625" style="47"/>
    <col min="5890" max="5890" width="21.28515625" style="47" customWidth="1"/>
    <col min="5891" max="5891" width="49.28515625" style="47" customWidth="1"/>
    <col min="5892" max="5892" width="10.5703125" style="47" customWidth="1"/>
    <col min="5893" max="6145" width="9.140625" style="47"/>
    <col min="6146" max="6146" width="21.28515625" style="47" customWidth="1"/>
    <col min="6147" max="6147" width="49.28515625" style="47" customWidth="1"/>
    <col min="6148" max="6148" width="10.5703125" style="47" customWidth="1"/>
    <col min="6149" max="6401" width="9.140625" style="47"/>
    <col min="6402" max="6402" width="21.28515625" style="47" customWidth="1"/>
    <col min="6403" max="6403" width="49.28515625" style="47" customWidth="1"/>
    <col min="6404" max="6404" width="10.5703125" style="47" customWidth="1"/>
    <col min="6405" max="6657" width="9.140625" style="47"/>
    <col min="6658" max="6658" width="21.28515625" style="47" customWidth="1"/>
    <col min="6659" max="6659" width="49.28515625" style="47" customWidth="1"/>
    <col min="6660" max="6660" width="10.5703125" style="47" customWidth="1"/>
    <col min="6661" max="6913" width="9.140625" style="47"/>
    <col min="6914" max="6914" width="21.28515625" style="47" customWidth="1"/>
    <col min="6915" max="6915" width="49.28515625" style="47" customWidth="1"/>
    <col min="6916" max="6916" width="10.5703125" style="47" customWidth="1"/>
    <col min="6917" max="7169" width="9.140625" style="47"/>
    <col min="7170" max="7170" width="21.28515625" style="47" customWidth="1"/>
    <col min="7171" max="7171" width="49.28515625" style="47" customWidth="1"/>
    <col min="7172" max="7172" width="10.5703125" style="47" customWidth="1"/>
    <col min="7173" max="7425" width="9.140625" style="47"/>
    <col min="7426" max="7426" width="21.28515625" style="47" customWidth="1"/>
    <col min="7427" max="7427" width="49.28515625" style="47" customWidth="1"/>
    <col min="7428" max="7428" width="10.5703125" style="47" customWidth="1"/>
    <col min="7429" max="7681" width="9.140625" style="47"/>
    <col min="7682" max="7682" width="21.28515625" style="47" customWidth="1"/>
    <col min="7683" max="7683" width="49.28515625" style="47" customWidth="1"/>
    <col min="7684" max="7684" width="10.5703125" style="47" customWidth="1"/>
    <col min="7685" max="7937" width="9.140625" style="47"/>
    <col min="7938" max="7938" width="21.28515625" style="47" customWidth="1"/>
    <col min="7939" max="7939" width="49.28515625" style="47" customWidth="1"/>
    <col min="7940" max="7940" width="10.5703125" style="47" customWidth="1"/>
    <col min="7941" max="8193" width="9.140625" style="47"/>
    <col min="8194" max="8194" width="21.28515625" style="47" customWidth="1"/>
    <col min="8195" max="8195" width="49.28515625" style="47" customWidth="1"/>
    <col min="8196" max="8196" width="10.5703125" style="47" customWidth="1"/>
    <col min="8197" max="8449" width="9.140625" style="47"/>
    <col min="8450" max="8450" width="21.28515625" style="47" customWidth="1"/>
    <col min="8451" max="8451" width="49.28515625" style="47" customWidth="1"/>
    <col min="8452" max="8452" width="10.5703125" style="47" customWidth="1"/>
    <col min="8453" max="8705" width="9.140625" style="47"/>
    <col min="8706" max="8706" width="21.28515625" style="47" customWidth="1"/>
    <col min="8707" max="8707" width="49.28515625" style="47" customWidth="1"/>
    <col min="8708" max="8708" width="10.5703125" style="47" customWidth="1"/>
    <col min="8709" max="8961" width="9.140625" style="47"/>
    <col min="8962" max="8962" width="21.28515625" style="47" customWidth="1"/>
    <col min="8963" max="8963" width="49.28515625" style="47" customWidth="1"/>
    <col min="8964" max="8964" width="10.5703125" style="47" customWidth="1"/>
    <col min="8965" max="9217" width="9.140625" style="47"/>
    <col min="9218" max="9218" width="21.28515625" style="47" customWidth="1"/>
    <col min="9219" max="9219" width="49.28515625" style="47" customWidth="1"/>
    <col min="9220" max="9220" width="10.5703125" style="47" customWidth="1"/>
    <col min="9221" max="9473" width="9.140625" style="47"/>
    <col min="9474" max="9474" width="21.28515625" style="47" customWidth="1"/>
    <col min="9475" max="9475" width="49.28515625" style="47" customWidth="1"/>
    <col min="9476" max="9476" width="10.5703125" style="47" customWidth="1"/>
    <col min="9477" max="9729" width="9.140625" style="47"/>
    <col min="9730" max="9730" width="21.28515625" style="47" customWidth="1"/>
    <col min="9731" max="9731" width="49.28515625" style="47" customWidth="1"/>
    <col min="9732" max="9732" width="10.5703125" style="47" customWidth="1"/>
    <col min="9733" max="9985" width="9.140625" style="47"/>
    <col min="9986" max="9986" width="21.28515625" style="47" customWidth="1"/>
    <col min="9987" max="9987" width="49.28515625" style="47" customWidth="1"/>
    <col min="9988" max="9988" width="10.5703125" style="47" customWidth="1"/>
    <col min="9989" max="10241" width="9.140625" style="47"/>
    <col min="10242" max="10242" width="21.28515625" style="47" customWidth="1"/>
    <col min="10243" max="10243" width="49.28515625" style="47" customWidth="1"/>
    <col min="10244" max="10244" width="10.5703125" style="47" customWidth="1"/>
    <col min="10245" max="10497" width="9.140625" style="47"/>
    <col min="10498" max="10498" width="21.28515625" style="47" customWidth="1"/>
    <col min="10499" max="10499" width="49.28515625" style="47" customWidth="1"/>
    <col min="10500" max="10500" width="10.5703125" style="47" customWidth="1"/>
    <col min="10501" max="10753" width="9.140625" style="47"/>
    <col min="10754" max="10754" width="21.28515625" style="47" customWidth="1"/>
    <col min="10755" max="10755" width="49.28515625" style="47" customWidth="1"/>
    <col min="10756" max="10756" width="10.5703125" style="47" customWidth="1"/>
    <col min="10757" max="11009" width="9.140625" style="47"/>
    <col min="11010" max="11010" width="21.28515625" style="47" customWidth="1"/>
    <col min="11011" max="11011" width="49.28515625" style="47" customWidth="1"/>
    <col min="11012" max="11012" width="10.5703125" style="47" customWidth="1"/>
    <col min="11013" max="11265" width="9.140625" style="47"/>
    <col min="11266" max="11266" width="21.28515625" style="47" customWidth="1"/>
    <col min="11267" max="11267" width="49.28515625" style="47" customWidth="1"/>
    <col min="11268" max="11268" width="10.5703125" style="47" customWidth="1"/>
    <col min="11269" max="11521" width="9.140625" style="47"/>
    <col min="11522" max="11522" width="21.28515625" style="47" customWidth="1"/>
    <col min="11523" max="11523" width="49.28515625" style="47" customWidth="1"/>
    <col min="11524" max="11524" width="10.5703125" style="47" customWidth="1"/>
    <col min="11525" max="11777" width="9.140625" style="47"/>
    <col min="11778" max="11778" width="21.28515625" style="47" customWidth="1"/>
    <col min="11779" max="11779" width="49.28515625" style="47" customWidth="1"/>
    <col min="11780" max="11780" width="10.5703125" style="47" customWidth="1"/>
    <col min="11781" max="12033" width="9.140625" style="47"/>
    <col min="12034" max="12034" width="21.28515625" style="47" customWidth="1"/>
    <col min="12035" max="12035" width="49.28515625" style="47" customWidth="1"/>
    <col min="12036" max="12036" width="10.5703125" style="47" customWidth="1"/>
    <col min="12037" max="12289" width="9.140625" style="47"/>
    <col min="12290" max="12290" width="21.28515625" style="47" customWidth="1"/>
    <col min="12291" max="12291" width="49.28515625" style="47" customWidth="1"/>
    <col min="12292" max="12292" width="10.5703125" style="47" customWidth="1"/>
    <col min="12293" max="12545" width="9.140625" style="47"/>
    <col min="12546" max="12546" width="21.28515625" style="47" customWidth="1"/>
    <col min="12547" max="12547" width="49.28515625" style="47" customWidth="1"/>
    <col min="12548" max="12548" width="10.5703125" style="47" customWidth="1"/>
    <col min="12549" max="12801" width="9.140625" style="47"/>
    <col min="12802" max="12802" width="21.28515625" style="47" customWidth="1"/>
    <col min="12803" max="12803" width="49.28515625" style="47" customWidth="1"/>
    <col min="12804" max="12804" width="10.5703125" style="47" customWidth="1"/>
    <col min="12805" max="13057" width="9.140625" style="47"/>
    <col min="13058" max="13058" width="21.28515625" style="47" customWidth="1"/>
    <col min="13059" max="13059" width="49.28515625" style="47" customWidth="1"/>
    <col min="13060" max="13060" width="10.5703125" style="47" customWidth="1"/>
    <col min="13061" max="13313" width="9.140625" style="47"/>
    <col min="13314" max="13314" width="21.28515625" style="47" customWidth="1"/>
    <col min="13315" max="13315" width="49.28515625" style="47" customWidth="1"/>
    <col min="13316" max="13316" width="10.5703125" style="47" customWidth="1"/>
    <col min="13317" max="13569" width="9.140625" style="47"/>
    <col min="13570" max="13570" width="21.28515625" style="47" customWidth="1"/>
    <col min="13571" max="13571" width="49.28515625" style="47" customWidth="1"/>
    <col min="13572" max="13572" width="10.5703125" style="47" customWidth="1"/>
    <col min="13573" max="13825" width="9.140625" style="47"/>
    <col min="13826" max="13826" width="21.28515625" style="47" customWidth="1"/>
    <col min="13827" max="13827" width="49.28515625" style="47" customWidth="1"/>
    <col min="13828" max="13828" width="10.5703125" style="47" customWidth="1"/>
    <col min="13829" max="14081" width="9.140625" style="47"/>
    <col min="14082" max="14082" width="21.28515625" style="47" customWidth="1"/>
    <col min="14083" max="14083" width="49.28515625" style="47" customWidth="1"/>
    <col min="14084" max="14084" width="10.5703125" style="47" customWidth="1"/>
    <col min="14085" max="14337" width="9.140625" style="47"/>
    <col min="14338" max="14338" width="21.28515625" style="47" customWidth="1"/>
    <col min="14339" max="14339" width="49.28515625" style="47" customWidth="1"/>
    <col min="14340" max="14340" width="10.5703125" style="47" customWidth="1"/>
    <col min="14341" max="14593" width="9.140625" style="47"/>
    <col min="14594" max="14594" width="21.28515625" style="47" customWidth="1"/>
    <col min="14595" max="14595" width="49.28515625" style="47" customWidth="1"/>
    <col min="14596" max="14596" width="10.5703125" style="47" customWidth="1"/>
    <col min="14597" max="14849" width="9.140625" style="47"/>
    <col min="14850" max="14850" width="21.28515625" style="47" customWidth="1"/>
    <col min="14851" max="14851" width="49.28515625" style="47" customWidth="1"/>
    <col min="14852" max="14852" width="10.5703125" style="47" customWidth="1"/>
    <col min="14853" max="15105" width="9.140625" style="47"/>
    <col min="15106" max="15106" width="21.28515625" style="47" customWidth="1"/>
    <col min="15107" max="15107" width="49.28515625" style="47" customWidth="1"/>
    <col min="15108" max="15108" width="10.5703125" style="47" customWidth="1"/>
    <col min="15109" max="15361" width="9.140625" style="47"/>
    <col min="15362" max="15362" width="21.28515625" style="47" customWidth="1"/>
    <col min="15363" max="15363" width="49.28515625" style="47" customWidth="1"/>
    <col min="15364" max="15364" width="10.5703125" style="47" customWidth="1"/>
    <col min="15365" max="15617" width="9.140625" style="47"/>
    <col min="15618" max="15618" width="21.28515625" style="47" customWidth="1"/>
    <col min="15619" max="15619" width="49.28515625" style="47" customWidth="1"/>
    <col min="15620" max="15620" width="10.5703125" style="47" customWidth="1"/>
    <col min="15621" max="15873" width="9.140625" style="47"/>
    <col min="15874" max="15874" width="21.28515625" style="47" customWidth="1"/>
    <col min="15875" max="15875" width="49.28515625" style="47" customWidth="1"/>
    <col min="15876" max="15876" width="10.5703125" style="47" customWidth="1"/>
    <col min="15877" max="16129" width="9.140625" style="47"/>
    <col min="16130" max="16130" width="21.28515625" style="47" customWidth="1"/>
    <col min="16131" max="16131" width="49.28515625" style="47" customWidth="1"/>
    <col min="16132" max="16132" width="10.5703125" style="47" customWidth="1"/>
    <col min="16133" max="16384" width="9.140625" style="47"/>
  </cols>
  <sheetData>
    <row r="1" spans="1:9" ht="15" customHeight="1" x14ac:dyDescent="0.25">
      <c r="B1" s="59"/>
      <c r="C1" s="59"/>
      <c r="D1" s="217" t="s">
        <v>164</v>
      </c>
    </row>
    <row r="2" spans="1:9" ht="46.5" customHeight="1" x14ac:dyDescent="0.2">
      <c r="B2" s="58"/>
      <c r="C2" s="225"/>
      <c r="D2" s="224" t="s">
        <v>321</v>
      </c>
    </row>
    <row r="3" spans="1:9" x14ac:dyDescent="0.2">
      <c r="B3" s="56"/>
      <c r="C3" s="90"/>
      <c r="D3" s="90" t="s">
        <v>341</v>
      </c>
    </row>
    <row r="4" spans="1:9" ht="14.25" customHeight="1" x14ac:dyDescent="0.2">
      <c r="A4" s="46"/>
      <c r="B4" s="270"/>
      <c r="C4" s="270"/>
      <c r="D4" s="270"/>
    </row>
    <row r="5" spans="1:9" ht="32.25" customHeight="1" x14ac:dyDescent="0.2">
      <c r="A5" s="271" t="s">
        <v>340</v>
      </c>
      <c r="B5" s="271"/>
      <c r="C5" s="271"/>
      <c r="D5" s="271"/>
    </row>
    <row r="6" spans="1:9" ht="16.5" customHeight="1" x14ac:dyDescent="0.2">
      <c r="A6" s="50"/>
      <c r="B6" s="50"/>
      <c r="C6" s="93"/>
      <c r="D6" s="60"/>
    </row>
    <row r="7" spans="1:9" ht="15" x14ac:dyDescent="0.2">
      <c r="A7" s="48"/>
      <c r="B7" s="48"/>
      <c r="C7" s="48"/>
      <c r="D7" s="48"/>
    </row>
    <row r="8" spans="1:9" ht="38.25" customHeight="1" x14ac:dyDescent="0.2">
      <c r="A8" s="272" t="s">
        <v>100</v>
      </c>
      <c r="B8" s="273" t="s">
        <v>132</v>
      </c>
      <c r="C8" s="253" t="s">
        <v>317</v>
      </c>
      <c r="D8" s="275" t="s">
        <v>318</v>
      </c>
      <c r="I8" s="45"/>
    </row>
    <row r="9" spans="1:9" ht="40.5" customHeight="1" x14ac:dyDescent="0.2">
      <c r="A9" s="258"/>
      <c r="B9" s="274"/>
      <c r="C9" s="253"/>
      <c r="D9" s="275"/>
      <c r="I9" s="57"/>
    </row>
    <row r="10" spans="1:9" ht="43.5" customHeight="1" x14ac:dyDescent="0.2">
      <c r="A10" s="87" t="s">
        <v>101</v>
      </c>
      <c r="B10" s="88" t="s">
        <v>125</v>
      </c>
      <c r="C10" s="79">
        <f>C20</f>
        <v>33146.5</v>
      </c>
      <c r="D10" s="79">
        <f>D20</f>
        <v>-7224.3999999999942</v>
      </c>
      <c r="I10" s="57"/>
    </row>
    <row r="11" spans="1:9" ht="30.75" customHeight="1" x14ac:dyDescent="0.2">
      <c r="A11" s="87" t="s">
        <v>102</v>
      </c>
      <c r="B11" s="88" t="s">
        <v>103</v>
      </c>
      <c r="C11" s="79">
        <f>C12+C16</f>
        <v>33146.5</v>
      </c>
      <c r="D11" s="79">
        <f>D12+D16</f>
        <v>-7224.3999999999942</v>
      </c>
    </row>
    <row r="12" spans="1:9" ht="32.25" customHeight="1" x14ac:dyDescent="0.2">
      <c r="A12" s="87" t="s">
        <v>104</v>
      </c>
      <c r="B12" s="88" t="s">
        <v>105</v>
      </c>
      <c r="C12" s="79">
        <f>C13</f>
        <v>-95314.4</v>
      </c>
      <c r="D12" s="79">
        <f>D13</f>
        <v>-52451.7</v>
      </c>
    </row>
    <row r="13" spans="1:9" ht="30" customHeight="1" x14ac:dyDescent="0.2">
      <c r="A13" s="87" t="s">
        <v>106</v>
      </c>
      <c r="B13" s="88" t="s">
        <v>107</v>
      </c>
      <c r="C13" s="79">
        <f t="shared" ref="C13:D14" si="0">C14</f>
        <v>-95314.4</v>
      </c>
      <c r="D13" s="79">
        <f t="shared" si="0"/>
        <v>-52451.7</v>
      </c>
    </row>
    <row r="14" spans="1:9" ht="35.25" customHeight="1" x14ac:dyDescent="0.2">
      <c r="A14" s="87" t="s">
        <v>108</v>
      </c>
      <c r="B14" s="88" t="s">
        <v>109</v>
      </c>
      <c r="C14" s="79">
        <f t="shared" si="0"/>
        <v>-95314.4</v>
      </c>
      <c r="D14" s="79">
        <f t="shared" si="0"/>
        <v>-52451.7</v>
      </c>
    </row>
    <row r="15" spans="1:9" ht="32.25" customHeight="1" x14ac:dyDescent="0.2">
      <c r="A15" s="87" t="s">
        <v>110</v>
      </c>
      <c r="B15" s="88" t="s">
        <v>111</v>
      </c>
      <c r="C15" s="89">
        <v>-95314.4</v>
      </c>
      <c r="D15" s="89">
        <v>-52451.7</v>
      </c>
    </row>
    <row r="16" spans="1:9" ht="28.5" customHeight="1" x14ac:dyDescent="0.2">
      <c r="A16" s="87" t="s">
        <v>112</v>
      </c>
      <c r="B16" s="88" t="s">
        <v>113</v>
      </c>
      <c r="C16" s="79">
        <f t="shared" ref="C16:D18" si="1">C17</f>
        <v>128460.9</v>
      </c>
      <c r="D16" s="79">
        <f t="shared" si="1"/>
        <v>45227.3</v>
      </c>
    </row>
    <row r="17" spans="1:4" ht="29.25" customHeight="1" x14ac:dyDescent="0.2">
      <c r="A17" s="87" t="s">
        <v>114</v>
      </c>
      <c r="B17" s="88" t="s">
        <v>115</v>
      </c>
      <c r="C17" s="79">
        <f t="shared" si="1"/>
        <v>128460.9</v>
      </c>
      <c r="D17" s="79">
        <f t="shared" si="1"/>
        <v>45227.3</v>
      </c>
    </row>
    <row r="18" spans="1:4" ht="33" customHeight="1" x14ac:dyDescent="0.2">
      <c r="A18" s="87" t="s">
        <v>116</v>
      </c>
      <c r="B18" s="88" t="s">
        <v>117</v>
      </c>
      <c r="C18" s="79">
        <f t="shared" si="1"/>
        <v>128460.9</v>
      </c>
      <c r="D18" s="79">
        <f t="shared" si="1"/>
        <v>45227.3</v>
      </c>
    </row>
    <row r="19" spans="1:4" ht="40.5" customHeight="1" x14ac:dyDescent="0.2">
      <c r="A19" s="87" t="s">
        <v>118</v>
      </c>
      <c r="B19" s="88" t="s">
        <v>119</v>
      </c>
      <c r="C19" s="89">
        <v>128460.9</v>
      </c>
      <c r="D19" s="89">
        <v>45227.3</v>
      </c>
    </row>
    <row r="20" spans="1:4" ht="30" customHeight="1" x14ac:dyDescent="0.2">
      <c r="A20" s="268" t="s">
        <v>120</v>
      </c>
      <c r="B20" s="269"/>
      <c r="C20" s="80">
        <f>C11</f>
        <v>33146.5</v>
      </c>
      <c r="D20" s="80">
        <f>D11</f>
        <v>-7224.3999999999942</v>
      </c>
    </row>
  </sheetData>
  <mergeCells count="7">
    <mergeCell ref="C8:C9"/>
    <mergeCell ref="A20:B20"/>
    <mergeCell ref="B4:D4"/>
    <mergeCell ref="A5:D5"/>
    <mergeCell ref="A8:A9"/>
    <mergeCell ref="B8:B9"/>
    <mergeCell ref="D8:D9"/>
  </mergeCells>
  <pageMargins left="0.78740157480314965" right="0.78740157480314965" top="0.78740157480314965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Приложение1</vt:lpstr>
      <vt:lpstr>Приложение 2</vt:lpstr>
      <vt:lpstr>Приложение 3</vt:lpstr>
      <vt:lpstr>Приложение 4</vt:lpstr>
      <vt:lpstr>'Приложение 2'!Заголовки_для_печати</vt:lpstr>
      <vt:lpstr>'Приложение 3'!Заголовки_для_печати</vt:lpstr>
      <vt:lpstr>Приложение1!Заголовки_для_печати</vt:lpstr>
      <vt:lpstr>'Приложение 2'!Область_печати</vt:lpstr>
      <vt:lpstr>Приложение1!Область_печати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Glavbuh</cp:lastModifiedBy>
  <cp:lastPrinted>2023-10-11T05:19:38Z</cp:lastPrinted>
  <dcterms:created xsi:type="dcterms:W3CDTF">2015-10-23T06:56:22Z</dcterms:created>
  <dcterms:modified xsi:type="dcterms:W3CDTF">2023-10-11T05:20:31Z</dcterms:modified>
</cp:coreProperties>
</file>