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7235" windowHeight="11190" tabRatio="958"/>
  </bookViews>
  <sheets>
    <sheet name="Приложение 3" sheetId="1" r:id="rId1"/>
    <sheet name="Приложение 4" sheetId="3" r:id="rId2"/>
    <sheet name="Приложение 5 " sheetId="26" r:id="rId3"/>
    <sheet name="Приложение 8" sheetId="27" r:id="rId4"/>
    <sheet name="Приложение 9" sheetId="14" r:id="rId5"/>
  </sheets>
  <definedNames>
    <definedName name="_xlnm._FilterDatabase" localSheetId="1" hidden="1">'Приложение 4'!$A$7:$H$195</definedName>
    <definedName name="_xlnm._FilterDatabase" localSheetId="2" hidden="1">'Приложение 5 '!$A$7:$I$198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3'!$8:$8</definedName>
    <definedName name="_xlnm.Print_Titles" localSheetId="2">'Приложение 5 '!$7:$7</definedName>
    <definedName name="_xlnm.Print_Area" localSheetId="0">'Приложение 3'!$A$1:$H$241</definedName>
    <definedName name="_xlnm.Print_Area" localSheetId="1">'Приложение 4'!$A$1:$H$195</definedName>
  </definedNames>
  <calcPr calcId="144525"/>
</workbook>
</file>

<file path=xl/calcChain.xml><?xml version="1.0" encoding="utf-8"?>
<calcChain xmlns="http://schemas.openxmlformats.org/spreadsheetml/2006/main">
  <c r="G162" i="26" l="1"/>
  <c r="G170" i="26"/>
  <c r="G160" i="26"/>
  <c r="G138" i="26"/>
  <c r="G89" i="26"/>
  <c r="G52" i="26"/>
  <c r="G28" i="26"/>
  <c r="G26" i="26"/>
  <c r="G79" i="26"/>
  <c r="G105" i="26"/>
  <c r="G23" i="26"/>
  <c r="F71" i="3"/>
  <c r="F76" i="3"/>
  <c r="F59" i="3"/>
  <c r="F36" i="3"/>
  <c r="F108" i="3"/>
  <c r="F99" i="3"/>
  <c r="F97" i="3"/>
  <c r="F26" i="3"/>
  <c r="F150" i="3"/>
  <c r="F94" i="3"/>
  <c r="H61" i="3"/>
  <c r="H60" i="3" s="1"/>
  <c r="G61" i="3"/>
  <c r="F61" i="3"/>
  <c r="G60" i="3"/>
  <c r="F60" i="3"/>
  <c r="F195" i="1"/>
  <c r="F200" i="1"/>
  <c r="F153" i="1"/>
  <c r="H158" i="1"/>
  <c r="G158" i="1"/>
  <c r="F158" i="1"/>
  <c r="H157" i="1"/>
  <c r="G157" i="1"/>
  <c r="F157" i="1"/>
  <c r="F156" i="1"/>
  <c r="F110" i="1"/>
  <c r="F57" i="1"/>
  <c r="F28" i="1"/>
  <c r="F26" i="1"/>
  <c r="F23" i="1"/>
  <c r="F127" i="1"/>
  <c r="F100" i="1"/>
  <c r="J11" i="27"/>
  <c r="J13" i="27"/>
  <c r="K10" i="27" l="1"/>
  <c r="L10" i="27"/>
  <c r="K19" i="27"/>
  <c r="H138" i="26"/>
  <c r="G123" i="26"/>
  <c r="G59" i="3"/>
  <c r="H39" i="3"/>
  <c r="H38" i="3" s="1"/>
  <c r="H37" i="3" s="1"/>
  <c r="G39" i="3"/>
  <c r="G38" i="3" s="1"/>
  <c r="G37" i="3" s="1"/>
  <c r="F39" i="3"/>
  <c r="F38" i="3" s="1"/>
  <c r="F37" i="3" s="1"/>
  <c r="F47" i="3"/>
  <c r="F45" i="3"/>
  <c r="F144" i="1"/>
  <c r="G156" i="1"/>
  <c r="F117" i="1"/>
  <c r="H119" i="1"/>
  <c r="H118" i="1" s="1"/>
  <c r="H117" i="1" s="1"/>
  <c r="G119" i="1"/>
  <c r="G118" i="1" s="1"/>
  <c r="G117" i="1" s="1"/>
  <c r="F119" i="1"/>
  <c r="F118" i="1" s="1"/>
  <c r="J16" i="27" l="1"/>
  <c r="G134" i="26"/>
  <c r="G121" i="26"/>
  <c r="G82" i="26"/>
  <c r="G70" i="26"/>
  <c r="F55" i="3"/>
  <c r="F29" i="3"/>
  <c r="F12" i="3"/>
  <c r="F152" i="1"/>
  <c r="F142" i="1"/>
  <c r="F103" i="1"/>
  <c r="F73" i="1"/>
  <c r="J12" i="27" l="1"/>
  <c r="J10" i="27" s="1"/>
  <c r="G167" i="26" l="1"/>
  <c r="F73" i="3"/>
  <c r="F25" i="3"/>
  <c r="F24" i="3"/>
  <c r="F197" i="1"/>
  <c r="L15" i="27" l="1"/>
  <c r="K15" i="27"/>
  <c r="J15" i="27"/>
  <c r="L17" i="27"/>
  <c r="K17" i="27"/>
  <c r="J17" i="27"/>
  <c r="L11" i="27"/>
  <c r="K11" i="27"/>
  <c r="G165" i="26" l="1"/>
  <c r="H165" i="26"/>
  <c r="G14" i="26"/>
  <c r="G13" i="26" s="1"/>
  <c r="H14" i="26"/>
  <c r="H13" i="26" s="1"/>
  <c r="H12" i="26" s="1"/>
  <c r="H11" i="26" s="1"/>
  <c r="I14" i="26"/>
  <c r="I13" i="26" s="1"/>
  <c r="I12" i="26" s="1"/>
  <c r="I11" i="26" s="1"/>
  <c r="G17" i="26"/>
  <c r="G16" i="26" s="1"/>
  <c r="H17" i="26"/>
  <c r="H16" i="26" s="1"/>
  <c r="I17" i="26"/>
  <c r="I16" i="26" s="1"/>
  <c r="H22" i="26"/>
  <c r="H21" i="26" s="1"/>
  <c r="I22" i="26"/>
  <c r="I21" i="26" s="1"/>
  <c r="G22" i="26"/>
  <c r="G21" i="26" s="1"/>
  <c r="G25" i="26"/>
  <c r="H25" i="26"/>
  <c r="I25" i="26"/>
  <c r="G27" i="26"/>
  <c r="H27" i="26"/>
  <c r="I27" i="26"/>
  <c r="G30" i="26"/>
  <c r="G29" i="26" s="1"/>
  <c r="H30" i="26"/>
  <c r="H29" i="26" s="1"/>
  <c r="I30" i="26"/>
  <c r="I29" i="26" s="1"/>
  <c r="G33" i="26"/>
  <c r="G32" i="26" s="1"/>
  <c r="H33" i="26"/>
  <c r="H32" i="26" s="1"/>
  <c r="I33" i="26"/>
  <c r="I32" i="26" s="1"/>
  <c r="G38" i="26"/>
  <c r="G37" i="26" s="1"/>
  <c r="G36" i="26" s="1"/>
  <c r="G35" i="26" s="1"/>
  <c r="H38" i="26"/>
  <c r="H37" i="26" s="1"/>
  <c r="H36" i="26" s="1"/>
  <c r="H35" i="26" s="1"/>
  <c r="I38" i="26"/>
  <c r="I37" i="26" s="1"/>
  <c r="I36" i="26" s="1"/>
  <c r="I35" i="26" s="1"/>
  <c r="G43" i="26"/>
  <c r="G42" i="26" s="1"/>
  <c r="G41" i="26" s="1"/>
  <c r="G40" i="26" s="1"/>
  <c r="H43" i="26"/>
  <c r="H42" i="26" s="1"/>
  <c r="H41" i="26" s="1"/>
  <c r="H40" i="26" s="1"/>
  <c r="I43" i="26"/>
  <c r="I42" i="26" s="1"/>
  <c r="I41" i="26" s="1"/>
  <c r="I40" i="26" s="1"/>
  <c r="G48" i="26"/>
  <c r="G47" i="26" s="1"/>
  <c r="H48" i="26"/>
  <c r="H47" i="26" s="1"/>
  <c r="I48" i="26"/>
  <c r="I47" i="26" s="1"/>
  <c r="G51" i="26"/>
  <c r="H51" i="26"/>
  <c r="I51" i="26"/>
  <c r="G53" i="26"/>
  <c r="H53" i="26"/>
  <c r="I53" i="26"/>
  <c r="G55" i="26"/>
  <c r="H55" i="26"/>
  <c r="I55" i="26"/>
  <c r="G61" i="26"/>
  <c r="H61" i="26"/>
  <c r="I61" i="26"/>
  <c r="G63" i="26"/>
  <c r="H63" i="26"/>
  <c r="I63" i="26"/>
  <c r="G69" i="26"/>
  <c r="G68" i="26" s="1"/>
  <c r="G67" i="26" s="1"/>
  <c r="G66" i="26" s="1"/>
  <c r="G65" i="26" s="1"/>
  <c r="H69" i="26"/>
  <c r="H68" i="26" s="1"/>
  <c r="H67" i="26" s="1"/>
  <c r="H66" i="26" s="1"/>
  <c r="H65" i="26" s="1"/>
  <c r="I69" i="26"/>
  <c r="I68" i="26" s="1"/>
  <c r="I67" i="26" s="1"/>
  <c r="I66" i="26" s="1"/>
  <c r="I65" i="26" s="1"/>
  <c r="H76" i="26"/>
  <c r="I76" i="26"/>
  <c r="G76" i="26"/>
  <c r="G78" i="26"/>
  <c r="H78" i="26"/>
  <c r="I78" i="26"/>
  <c r="H81" i="26"/>
  <c r="H80" i="26" s="1"/>
  <c r="I81" i="26"/>
  <c r="I80" i="26" s="1"/>
  <c r="G81" i="26"/>
  <c r="G80" i="26" s="1"/>
  <c r="G84" i="26"/>
  <c r="G83" i="26" s="1"/>
  <c r="I84" i="26"/>
  <c r="I83" i="26" s="1"/>
  <c r="H84" i="26"/>
  <c r="H83" i="26" s="1"/>
  <c r="G88" i="26"/>
  <c r="G87" i="26" s="1"/>
  <c r="G86" i="26" s="1"/>
  <c r="H88" i="26"/>
  <c r="H87" i="26" s="1"/>
  <c r="H86" i="26" s="1"/>
  <c r="I88" i="26"/>
  <c r="I87" i="26" s="1"/>
  <c r="I86" i="26" s="1"/>
  <c r="G94" i="26"/>
  <c r="G93" i="26" s="1"/>
  <c r="H94" i="26"/>
  <c r="H93" i="26" s="1"/>
  <c r="I94" i="26"/>
  <c r="I93" i="26" s="1"/>
  <c r="I97" i="26"/>
  <c r="I96" i="26" s="1"/>
  <c r="G98" i="26"/>
  <c r="G97" i="26" s="1"/>
  <c r="G96" i="26" s="1"/>
  <c r="H97" i="26"/>
  <c r="H96" i="26" s="1"/>
  <c r="G101" i="26"/>
  <c r="G100" i="26" s="1"/>
  <c r="H101" i="26"/>
  <c r="H100" i="26" s="1"/>
  <c r="I101" i="26"/>
  <c r="I100" i="26" s="1"/>
  <c r="H104" i="26"/>
  <c r="H103" i="26" s="1"/>
  <c r="I104" i="26"/>
  <c r="I103" i="26" s="1"/>
  <c r="I99" i="26" s="1"/>
  <c r="G104" i="26"/>
  <c r="G106" i="26"/>
  <c r="H106" i="26"/>
  <c r="I106" i="26"/>
  <c r="G112" i="26"/>
  <c r="H112" i="26"/>
  <c r="H111" i="26" s="1"/>
  <c r="H110" i="26" s="1"/>
  <c r="H109" i="26" s="1"/>
  <c r="I112" i="26"/>
  <c r="I111" i="26" s="1"/>
  <c r="I110" i="26" s="1"/>
  <c r="I109" i="26" s="1"/>
  <c r="G114" i="26"/>
  <c r="H114" i="26"/>
  <c r="I114" i="26"/>
  <c r="G120" i="26"/>
  <c r="I120" i="26"/>
  <c r="H120" i="26"/>
  <c r="G122" i="26"/>
  <c r="H122" i="26"/>
  <c r="I122" i="26"/>
  <c r="G125" i="26"/>
  <c r="G124" i="26" s="1"/>
  <c r="H125" i="26"/>
  <c r="H124" i="26" s="1"/>
  <c r="I125" i="26"/>
  <c r="I124" i="26" s="1"/>
  <c r="G129" i="26"/>
  <c r="G128" i="26" s="1"/>
  <c r="G127" i="26" s="1"/>
  <c r="H129" i="26"/>
  <c r="H128" i="26" s="1"/>
  <c r="H127" i="26" s="1"/>
  <c r="I129" i="26"/>
  <c r="I128" i="26" s="1"/>
  <c r="I127" i="26" s="1"/>
  <c r="H133" i="26"/>
  <c r="H132" i="26" s="1"/>
  <c r="H131" i="26" s="1"/>
  <c r="I133" i="26"/>
  <c r="I132" i="26" s="1"/>
  <c r="I131" i="26" s="1"/>
  <c r="G133" i="26"/>
  <c r="G132" i="26" s="1"/>
  <c r="G131" i="26" s="1"/>
  <c r="G137" i="26"/>
  <c r="G136" i="26" s="1"/>
  <c r="I137" i="26"/>
  <c r="I136" i="26" s="1"/>
  <c r="I135" i="26" s="1"/>
  <c r="H137" i="26"/>
  <c r="H136" i="26" s="1"/>
  <c r="H135" i="26" s="1"/>
  <c r="G140" i="26"/>
  <c r="G139" i="26" s="1"/>
  <c r="H140" i="26"/>
  <c r="H139" i="26" s="1"/>
  <c r="I140" i="26"/>
  <c r="I139" i="26" s="1"/>
  <c r="G144" i="26"/>
  <c r="G143" i="26" s="1"/>
  <c r="H144" i="26"/>
  <c r="H143" i="26" s="1"/>
  <c r="I144" i="26"/>
  <c r="I143" i="26" s="1"/>
  <c r="G147" i="26"/>
  <c r="G146" i="26" s="1"/>
  <c r="H147" i="26"/>
  <c r="H146" i="26" s="1"/>
  <c r="G150" i="26"/>
  <c r="G149" i="26" s="1"/>
  <c r="H150" i="26"/>
  <c r="H149" i="26" s="1"/>
  <c r="I150" i="26"/>
  <c r="I149" i="26" s="1"/>
  <c r="G156" i="26"/>
  <c r="G155" i="26" s="1"/>
  <c r="H156" i="26"/>
  <c r="H155" i="26" s="1"/>
  <c r="I156" i="26"/>
  <c r="I155" i="26" s="1"/>
  <c r="G159" i="26"/>
  <c r="H159" i="26"/>
  <c r="I159" i="26"/>
  <c r="G161" i="26"/>
  <c r="H161" i="26"/>
  <c r="I161" i="26"/>
  <c r="G163" i="26"/>
  <c r="H163" i="26"/>
  <c r="I163" i="26"/>
  <c r="I165" i="26"/>
  <c r="G169" i="26"/>
  <c r="G168" i="26" s="1"/>
  <c r="H169" i="26"/>
  <c r="H168" i="26" s="1"/>
  <c r="I169" i="26"/>
  <c r="I168" i="26" s="1"/>
  <c r="G172" i="26"/>
  <c r="G171" i="26" s="1"/>
  <c r="H172" i="26"/>
  <c r="H171" i="26" s="1"/>
  <c r="I172" i="26"/>
  <c r="I171" i="26" s="1"/>
  <c r="G175" i="26"/>
  <c r="G174" i="26" s="1"/>
  <c r="H175" i="26"/>
  <c r="H174" i="26" s="1"/>
  <c r="I175" i="26"/>
  <c r="I174" i="26" s="1"/>
  <c r="H181" i="26"/>
  <c r="H180" i="26" s="1"/>
  <c r="H179" i="26" s="1"/>
  <c r="H178" i="26" s="1"/>
  <c r="H177" i="26" s="1"/>
  <c r="I181" i="26"/>
  <c r="I180" i="26" s="1"/>
  <c r="I179" i="26" s="1"/>
  <c r="I178" i="26" s="1"/>
  <c r="I177" i="26" s="1"/>
  <c r="G183" i="26"/>
  <c r="G181" i="26" s="1"/>
  <c r="G180" i="26" s="1"/>
  <c r="G179" i="26" s="1"/>
  <c r="G178" i="26" s="1"/>
  <c r="G177" i="26" s="1"/>
  <c r="H188" i="26"/>
  <c r="H187" i="26" s="1"/>
  <c r="H186" i="26" s="1"/>
  <c r="H185" i="26" s="1"/>
  <c r="H184" i="26" s="1"/>
  <c r="I188" i="26"/>
  <c r="I187" i="26" s="1"/>
  <c r="I186" i="26" s="1"/>
  <c r="I185" i="26" s="1"/>
  <c r="I184" i="26" s="1"/>
  <c r="G188" i="26"/>
  <c r="H190" i="26"/>
  <c r="I190" i="26"/>
  <c r="G191" i="26"/>
  <c r="G190" i="26" s="1"/>
  <c r="G196" i="26"/>
  <c r="G195" i="26" s="1"/>
  <c r="G194" i="26" s="1"/>
  <c r="G193" i="26" s="1"/>
  <c r="G192" i="26" s="1"/>
  <c r="H196" i="26"/>
  <c r="H195" i="26" s="1"/>
  <c r="H194" i="26" s="1"/>
  <c r="H193" i="26" s="1"/>
  <c r="H192" i="26" s="1"/>
  <c r="I196" i="26"/>
  <c r="I195" i="26" s="1"/>
  <c r="I194" i="26" s="1"/>
  <c r="I193" i="26" s="1"/>
  <c r="I192" i="26" s="1"/>
  <c r="H143" i="1"/>
  <c r="G143" i="1"/>
  <c r="F143" i="1"/>
  <c r="G190" i="3"/>
  <c r="G189" i="3" s="1"/>
  <c r="F190" i="3"/>
  <c r="F189" i="3" s="1"/>
  <c r="H190" i="3"/>
  <c r="H189" i="3" s="1"/>
  <c r="H46" i="3"/>
  <c r="G46" i="3"/>
  <c r="F46" i="3"/>
  <c r="G31" i="3"/>
  <c r="G30" i="3" s="1"/>
  <c r="F31" i="3"/>
  <c r="F30" i="3" s="1"/>
  <c r="H31" i="3"/>
  <c r="H30" i="3" s="1"/>
  <c r="F28" i="3"/>
  <c r="F27" i="3" s="1"/>
  <c r="H28" i="3"/>
  <c r="H27" i="3" s="1"/>
  <c r="G28" i="3"/>
  <c r="G27" i="3" s="1"/>
  <c r="I75" i="26" l="1"/>
  <c r="G111" i="26"/>
  <c r="G110" i="26" s="1"/>
  <c r="G109" i="26" s="1"/>
  <c r="I50" i="26"/>
  <c r="I46" i="26" s="1"/>
  <c r="I45" i="26" s="1"/>
  <c r="H50" i="26"/>
  <c r="I24" i="26"/>
  <c r="I20" i="26" s="1"/>
  <c r="I19" i="26" s="1"/>
  <c r="G50" i="26"/>
  <c r="G46" i="26" s="1"/>
  <c r="G45" i="26" s="1"/>
  <c r="I60" i="26"/>
  <c r="I59" i="26" s="1"/>
  <c r="I58" i="26" s="1"/>
  <c r="H46" i="26"/>
  <c r="H45" i="26" s="1"/>
  <c r="G75" i="26"/>
  <c r="G74" i="26" s="1"/>
  <c r="G73" i="26" s="1"/>
  <c r="G72" i="26" s="1"/>
  <c r="G71" i="26" s="1"/>
  <c r="H24" i="26"/>
  <c r="H20" i="26" s="1"/>
  <c r="H19" i="26" s="1"/>
  <c r="H10" i="26" s="1"/>
  <c r="G142" i="26"/>
  <c r="I74" i="26"/>
  <c r="I73" i="26" s="1"/>
  <c r="I72" i="26" s="1"/>
  <c r="I71" i="26" s="1"/>
  <c r="H119" i="26"/>
  <c r="H118" i="26" s="1"/>
  <c r="H117" i="26" s="1"/>
  <c r="G103" i="26"/>
  <c r="G99" i="26" s="1"/>
  <c r="G91" i="26" s="1"/>
  <c r="G158" i="26"/>
  <c r="G154" i="26" s="1"/>
  <c r="G153" i="26" s="1"/>
  <c r="G152" i="26" s="1"/>
  <c r="H142" i="26"/>
  <c r="G135" i="26"/>
  <c r="G119" i="26"/>
  <c r="G118" i="26" s="1"/>
  <c r="I119" i="26"/>
  <c r="I118" i="26" s="1"/>
  <c r="I117" i="26" s="1"/>
  <c r="H75" i="26"/>
  <c r="H74" i="26" s="1"/>
  <c r="H73" i="26" s="1"/>
  <c r="H72" i="26" s="1"/>
  <c r="H71" i="26" s="1"/>
  <c r="H60" i="26"/>
  <c r="H59" i="26" s="1"/>
  <c r="H58" i="26" s="1"/>
  <c r="G60" i="26"/>
  <c r="G59" i="26" s="1"/>
  <c r="G58" i="26" s="1"/>
  <c r="G12" i="26"/>
  <c r="G11" i="26" s="1"/>
  <c r="H158" i="26"/>
  <c r="H154" i="26" s="1"/>
  <c r="H153" i="26" s="1"/>
  <c r="H152" i="26" s="1"/>
  <c r="G92" i="26"/>
  <c r="H99" i="26"/>
  <c r="I92" i="26"/>
  <c r="I91" i="26"/>
  <c r="G24" i="26"/>
  <c r="G20" i="26" s="1"/>
  <c r="G19" i="26" s="1"/>
  <c r="G187" i="26"/>
  <c r="G186" i="26" s="1"/>
  <c r="G185" i="26" s="1"/>
  <c r="G184" i="26" s="1"/>
  <c r="I158" i="26"/>
  <c r="I154" i="26" s="1"/>
  <c r="I153" i="26" s="1"/>
  <c r="I152" i="26" s="1"/>
  <c r="I142" i="26"/>
  <c r="H92" i="26"/>
  <c r="H91" i="26" s="1"/>
  <c r="I10" i="26" l="1"/>
  <c r="H116" i="26"/>
  <c r="G117" i="26"/>
  <c r="G116" i="26" s="1"/>
  <c r="G90" i="26" s="1"/>
  <c r="G10" i="26"/>
  <c r="I116" i="26"/>
  <c r="I90" i="26" s="1"/>
  <c r="I198" i="26" s="1"/>
  <c r="I9" i="26" s="1"/>
  <c r="H90" i="26"/>
  <c r="H198" i="26" s="1"/>
  <c r="H9" i="26" s="1"/>
  <c r="G198" i="26" l="1"/>
  <c r="G9" i="26" s="1"/>
  <c r="G174" i="1" l="1"/>
  <c r="G173" i="1" s="1"/>
  <c r="H174" i="1"/>
  <c r="H173" i="1" s="1"/>
  <c r="F174" i="1"/>
  <c r="F173" i="1" s="1"/>
  <c r="F102" i="1"/>
  <c r="F101" i="1" s="1"/>
  <c r="F105" i="1"/>
  <c r="F104" i="1" s="1"/>
  <c r="H99" i="1"/>
  <c r="G99" i="1"/>
  <c r="F99" i="1"/>
  <c r="H105" i="1"/>
  <c r="H104" i="1" s="1"/>
  <c r="G105" i="1"/>
  <c r="G104" i="1" s="1"/>
  <c r="H102" i="1"/>
  <c r="H101" i="1" s="1"/>
  <c r="G102" i="1"/>
  <c r="G101" i="1" s="1"/>
  <c r="H17" i="1" l="1"/>
  <c r="H16" i="1" s="1"/>
  <c r="G17" i="1"/>
  <c r="G16" i="1" s="1"/>
  <c r="F17" i="1"/>
  <c r="F16" i="1" s="1"/>
  <c r="H140" i="3" l="1"/>
  <c r="H139" i="3" s="1"/>
  <c r="G140" i="3"/>
  <c r="G139" i="3" s="1"/>
  <c r="F140" i="3"/>
  <c r="F139" i="3" s="1"/>
  <c r="C18" i="14" l="1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H193" i="3" l="1"/>
  <c r="H192" i="3" s="1"/>
  <c r="G193" i="3"/>
  <c r="G192" i="3" s="1"/>
  <c r="F193" i="3"/>
  <c r="F192" i="3" s="1"/>
  <c r="F187" i="3"/>
  <c r="F186" i="3" s="1"/>
  <c r="F184" i="3"/>
  <c r="F183" i="3" s="1"/>
  <c r="F181" i="3"/>
  <c r="F178" i="3"/>
  <c r="F175" i="3"/>
  <c r="F174" i="3" s="1"/>
  <c r="F172" i="3"/>
  <c r="F170" i="3"/>
  <c r="F167" i="3"/>
  <c r="F165" i="3"/>
  <c r="F163" i="3"/>
  <c r="F160" i="3"/>
  <c r="F159" i="3" s="1"/>
  <c r="F157" i="3"/>
  <c r="F156" i="3" s="1"/>
  <c r="F154" i="3"/>
  <c r="F153" i="3" s="1"/>
  <c r="F151" i="3"/>
  <c r="F149" i="3"/>
  <c r="F146" i="3"/>
  <c r="F145" i="3" s="1"/>
  <c r="F143" i="3"/>
  <c r="F142" i="3" s="1"/>
  <c r="F137" i="3"/>
  <c r="F136" i="3" s="1"/>
  <c r="F134" i="3"/>
  <c r="F133" i="3" s="1"/>
  <c r="F131" i="3"/>
  <c r="F130" i="3" s="1"/>
  <c r="F128" i="3"/>
  <c r="F127" i="3" s="1"/>
  <c r="F125" i="3"/>
  <c r="F124" i="3" s="1"/>
  <c r="F122" i="3"/>
  <c r="F121" i="3" s="1"/>
  <c r="F119" i="3"/>
  <c r="F118" i="3" s="1"/>
  <c r="F116" i="3"/>
  <c r="F115" i="3" s="1"/>
  <c r="F113" i="3"/>
  <c r="F112" i="3" s="1"/>
  <c r="F109" i="3"/>
  <c r="F107" i="3"/>
  <c r="F104" i="3"/>
  <c r="F103" i="3" s="1"/>
  <c r="F101" i="3"/>
  <c r="F100" i="3" s="1"/>
  <c r="F98" i="3"/>
  <c r="F96" i="3"/>
  <c r="F95" i="3" s="1"/>
  <c r="F93" i="3"/>
  <c r="F92" i="3" s="1"/>
  <c r="F89" i="3"/>
  <c r="F88" i="3" s="1"/>
  <c r="F87" i="3" s="1"/>
  <c r="F85" i="3"/>
  <c r="F84" i="3" s="1"/>
  <c r="F83" i="3" s="1"/>
  <c r="F81" i="3"/>
  <c r="F80" i="3" s="1"/>
  <c r="F79" i="3" s="1"/>
  <c r="F77" i="3"/>
  <c r="F75" i="3"/>
  <c r="F74" i="3"/>
  <c r="F72" i="3"/>
  <c r="F70" i="3"/>
  <c r="F68" i="3"/>
  <c r="F65" i="3"/>
  <c r="F64" i="3" s="1"/>
  <c r="F58" i="3"/>
  <c r="F57" i="3" s="1"/>
  <c r="F56" i="3" s="1"/>
  <c r="F54" i="3"/>
  <c r="F53" i="3" s="1"/>
  <c r="F52" i="3" s="1"/>
  <c r="F50" i="3"/>
  <c r="F49" i="3" s="1"/>
  <c r="F48" i="3" s="1"/>
  <c r="F44" i="3"/>
  <c r="F35" i="3"/>
  <c r="F34" i="3" s="1"/>
  <c r="F33" i="3" s="1"/>
  <c r="F23" i="3"/>
  <c r="F22" i="3" s="1"/>
  <c r="F21" i="3" s="1"/>
  <c r="F18" i="3"/>
  <c r="F17" i="3" s="1"/>
  <c r="F16" i="3" s="1"/>
  <c r="F14" i="3"/>
  <c r="F13" i="3" s="1"/>
  <c r="F11" i="3"/>
  <c r="F10" i="3" s="1"/>
  <c r="G187" i="3"/>
  <c r="G186" i="3" s="1"/>
  <c r="G184" i="3"/>
  <c r="G183" i="3" s="1"/>
  <c r="G181" i="3"/>
  <c r="G178" i="3"/>
  <c r="G175" i="3"/>
  <c r="G174" i="3" s="1"/>
  <c r="G172" i="3"/>
  <c r="G170" i="3"/>
  <c r="G167" i="3"/>
  <c r="G165" i="3"/>
  <c r="G163" i="3"/>
  <c r="G160" i="3"/>
  <c r="G159" i="3" s="1"/>
  <c r="G157" i="3"/>
  <c r="G156" i="3" s="1"/>
  <c r="G154" i="3"/>
  <c r="G153" i="3" s="1"/>
  <c r="G151" i="3"/>
  <c r="G149" i="3"/>
  <c r="G146" i="3"/>
  <c r="G145" i="3" s="1"/>
  <c r="G143" i="3"/>
  <c r="G142" i="3" s="1"/>
  <c r="G137" i="3"/>
  <c r="G136" i="3" s="1"/>
  <c r="G134" i="3"/>
  <c r="G133" i="3" s="1"/>
  <c r="G131" i="3"/>
  <c r="G130" i="3" s="1"/>
  <c r="G128" i="3"/>
  <c r="G127" i="3" s="1"/>
  <c r="G125" i="3"/>
  <c r="G124" i="3" s="1"/>
  <c r="G122" i="3"/>
  <c r="G121" i="3" s="1"/>
  <c r="G119" i="3"/>
  <c r="G118" i="3" s="1"/>
  <c r="G116" i="3"/>
  <c r="G115" i="3" s="1"/>
  <c r="G113" i="3"/>
  <c r="G112" i="3" s="1"/>
  <c r="G109" i="3"/>
  <c r="G107" i="3"/>
  <c r="G104" i="3"/>
  <c r="G103" i="3" s="1"/>
  <c r="G101" i="3"/>
  <c r="G100" i="3" s="1"/>
  <c r="G98" i="3"/>
  <c r="G96" i="3"/>
  <c r="G93" i="3"/>
  <c r="G92" i="3" s="1"/>
  <c r="G89" i="3"/>
  <c r="G88" i="3" s="1"/>
  <c r="G87" i="3" s="1"/>
  <c r="G85" i="3"/>
  <c r="G84" i="3" s="1"/>
  <c r="G83" i="3" s="1"/>
  <c r="G81" i="3"/>
  <c r="G80" i="3" s="1"/>
  <c r="G79" i="3" s="1"/>
  <c r="G77" i="3"/>
  <c r="G75" i="3"/>
  <c r="G74" i="3"/>
  <c r="G72" i="3"/>
  <c r="G70" i="3"/>
  <c r="G68" i="3"/>
  <c r="G65" i="3"/>
  <c r="G64" i="3" s="1"/>
  <c r="G58" i="3"/>
  <c r="G57" i="3" s="1"/>
  <c r="G56" i="3" s="1"/>
  <c r="G54" i="3"/>
  <c r="G53" i="3" s="1"/>
  <c r="G52" i="3" s="1"/>
  <c r="G50" i="3"/>
  <c r="G49" i="3" s="1"/>
  <c r="G48" i="3" s="1"/>
  <c r="G44" i="3"/>
  <c r="G43" i="3" s="1"/>
  <c r="G42" i="3" s="1"/>
  <c r="G35" i="3"/>
  <c r="G34" i="3" s="1"/>
  <c r="G33" i="3" s="1"/>
  <c r="G23" i="3"/>
  <c r="G18" i="3"/>
  <c r="G17" i="3" s="1"/>
  <c r="G16" i="3" s="1"/>
  <c r="G14" i="3"/>
  <c r="G13" i="3" s="1"/>
  <c r="G11" i="3"/>
  <c r="G10" i="3" s="1"/>
  <c r="F20" i="3" l="1"/>
  <c r="G177" i="3"/>
  <c r="F177" i="3"/>
  <c r="F106" i="3"/>
  <c r="F67" i="3"/>
  <c r="F63" i="3" s="1"/>
  <c r="F43" i="3"/>
  <c r="F42" i="3" s="1"/>
  <c r="F41" i="3" s="1"/>
  <c r="G22" i="3"/>
  <c r="G21" i="3" s="1"/>
  <c r="G20" i="3" s="1"/>
  <c r="G148" i="3"/>
  <c r="G169" i="3"/>
  <c r="G67" i="3"/>
  <c r="G63" i="3" s="1"/>
  <c r="G95" i="3"/>
  <c r="G106" i="3"/>
  <c r="F148" i="3"/>
  <c r="F169" i="3"/>
  <c r="G162" i="3"/>
  <c r="F162" i="3"/>
  <c r="F9" i="3"/>
  <c r="G9" i="3"/>
  <c r="G41" i="3"/>
  <c r="H89" i="3"/>
  <c r="H88" i="3" s="1"/>
  <c r="H87" i="3" s="1"/>
  <c r="H35" i="3"/>
  <c r="H34" i="3" s="1"/>
  <c r="H33" i="3" s="1"/>
  <c r="H23" i="3"/>
  <c r="F239" i="1"/>
  <c r="F238" i="1" s="1"/>
  <c r="F237" i="1" s="1"/>
  <c r="F236" i="1" s="1"/>
  <c r="F235" i="1" s="1"/>
  <c r="F233" i="1"/>
  <c r="F232" i="1" s="1"/>
  <c r="F231" i="1" s="1"/>
  <c r="F229" i="1"/>
  <c r="F228" i="1" s="1"/>
  <c r="F227" i="1" s="1"/>
  <c r="F223" i="1"/>
  <c r="F222" i="1" s="1"/>
  <c r="F221" i="1" s="1"/>
  <c r="F220" i="1" s="1"/>
  <c r="F219" i="1" s="1"/>
  <c r="F217" i="1"/>
  <c r="F215" i="1"/>
  <c r="F212" i="1"/>
  <c r="F210" i="1"/>
  <c r="F208" i="1"/>
  <c r="F205" i="1"/>
  <c r="F204" i="1" s="1"/>
  <c r="F201" i="1"/>
  <c r="F199" i="1"/>
  <c r="F196" i="1"/>
  <c r="F194" i="1"/>
  <c r="F192" i="1"/>
  <c r="F189" i="1"/>
  <c r="F188" i="1" s="1"/>
  <c r="F183" i="1"/>
  <c r="F182" i="1" s="1"/>
  <c r="F181" i="1" s="1"/>
  <c r="F179" i="1"/>
  <c r="F178" i="1" s="1"/>
  <c r="F177" i="1" s="1"/>
  <c r="F171" i="1"/>
  <c r="F170" i="1" s="1"/>
  <c r="F168" i="1"/>
  <c r="F167" i="1" s="1"/>
  <c r="F165" i="1"/>
  <c r="F164" i="1" s="1"/>
  <c r="F162" i="1"/>
  <c r="F161" i="1" s="1"/>
  <c r="F155" i="1"/>
  <c r="F154" i="1" s="1"/>
  <c r="F151" i="1"/>
  <c r="F150" i="1" s="1"/>
  <c r="F149" i="1" s="1"/>
  <c r="F147" i="1"/>
  <c r="F146" i="1" s="1"/>
  <c r="F145" i="1" s="1"/>
  <c r="F141" i="1"/>
  <c r="F140" i="1" s="1"/>
  <c r="F139" i="1" s="1"/>
  <c r="F135" i="1"/>
  <c r="F134" i="1" s="1"/>
  <c r="F133" i="1" s="1"/>
  <c r="F131" i="1"/>
  <c r="F130" i="1" s="1"/>
  <c r="F129" i="1" s="1"/>
  <c r="F126" i="1"/>
  <c r="F125" i="1" s="1"/>
  <c r="F123" i="1"/>
  <c r="F122" i="1" s="1"/>
  <c r="F113" i="1"/>
  <c r="F112" i="1" s="1"/>
  <c r="F111" i="1" s="1"/>
  <c r="F109" i="1"/>
  <c r="F108" i="1" s="1"/>
  <c r="F107" i="1" s="1"/>
  <c r="F97" i="1"/>
  <c r="F91" i="1"/>
  <c r="F90" i="1" s="1"/>
  <c r="F88" i="1"/>
  <c r="F87" i="1" s="1"/>
  <c r="F82" i="1"/>
  <c r="F81" i="1" s="1"/>
  <c r="F79" i="1"/>
  <c r="F78" i="1" s="1"/>
  <c r="F75" i="1"/>
  <c r="F74" i="1" s="1"/>
  <c r="F72" i="1"/>
  <c r="F71" i="1" s="1"/>
  <c r="F66" i="1"/>
  <c r="F64" i="1"/>
  <c r="F58" i="1"/>
  <c r="F56" i="1"/>
  <c r="F53" i="1"/>
  <c r="F52" i="1" s="1"/>
  <c r="F48" i="1"/>
  <c r="F47" i="1" s="1"/>
  <c r="F46" i="1" s="1"/>
  <c r="F45" i="1" s="1"/>
  <c r="F43" i="1"/>
  <c r="F42" i="1" s="1"/>
  <c r="F41" i="1" s="1"/>
  <c r="F40" i="1" s="1"/>
  <c r="F38" i="1"/>
  <c r="F37" i="1" s="1"/>
  <c r="F36" i="1" s="1"/>
  <c r="F35" i="1" s="1"/>
  <c r="F33" i="1"/>
  <c r="F32" i="1" s="1"/>
  <c r="F30" i="1"/>
  <c r="F29" i="1" s="1"/>
  <c r="F27" i="1"/>
  <c r="F25" i="1"/>
  <c r="F22" i="1"/>
  <c r="F21" i="1" s="1"/>
  <c r="F14" i="1"/>
  <c r="F13" i="1" s="1"/>
  <c r="F12" i="1" s="1"/>
  <c r="F11" i="1" s="1"/>
  <c r="G239" i="1"/>
  <c r="G238" i="1" s="1"/>
  <c r="G237" i="1" s="1"/>
  <c r="G236" i="1" s="1"/>
  <c r="G235" i="1" s="1"/>
  <c r="G233" i="1"/>
  <c r="G232" i="1" s="1"/>
  <c r="G231" i="1" s="1"/>
  <c r="G229" i="1"/>
  <c r="G228" i="1" s="1"/>
  <c r="G227" i="1" s="1"/>
  <c r="G223" i="1"/>
  <c r="G222" i="1" s="1"/>
  <c r="G221" i="1" s="1"/>
  <c r="G220" i="1" s="1"/>
  <c r="G219" i="1" s="1"/>
  <c r="G217" i="1"/>
  <c r="G215" i="1"/>
  <c r="G212" i="1"/>
  <c r="G210" i="1"/>
  <c r="G208" i="1"/>
  <c r="G205" i="1"/>
  <c r="G204" i="1" s="1"/>
  <c r="G201" i="1"/>
  <c r="G199" i="1"/>
  <c r="G196" i="1"/>
  <c r="G194" i="1"/>
  <c r="G192" i="1"/>
  <c r="G189" i="1"/>
  <c r="G188" i="1" s="1"/>
  <c r="G183" i="1"/>
  <c r="G182" i="1" s="1"/>
  <c r="G181" i="1" s="1"/>
  <c r="G179" i="1"/>
  <c r="G178" i="1" s="1"/>
  <c r="G177" i="1" s="1"/>
  <c r="G171" i="1"/>
  <c r="G170" i="1" s="1"/>
  <c r="G168" i="1"/>
  <c r="G167" i="1" s="1"/>
  <c r="G165" i="1"/>
  <c r="G164" i="1" s="1"/>
  <c r="G162" i="1"/>
  <c r="G161" i="1" s="1"/>
  <c r="G155" i="1"/>
  <c r="G154" i="1" s="1"/>
  <c r="G153" i="1" s="1"/>
  <c r="G151" i="1"/>
  <c r="G150" i="1" s="1"/>
  <c r="G149" i="1" s="1"/>
  <c r="G147" i="1"/>
  <c r="G146" i="1" s="1"/>
  <c r="G145" i="1" s="1"/>
  <c r="G141" i="1"/>
  <c r="G140" i="1" s="1"/>
  <c r="G139" i="1" s="1"/>
  <c r="G135" i="1"/>
  <c r="G134" i="1" s="1"/>
  <c r="G133" i="1" s="1"/>
  <c r="G131" i="1"/>
  <c r="G130" i="1" s="1"/>
  <c r="G129" i="1" s="1"/>
  <c r="G126" i="1"/>
  <c r="G125" i="1" s="1"/>
  <c r="G123" i="1"/>
  <c r="G122" i="1" s="1"/>
  <c r="G113" i="1"/>
  <c r="G112" i="1" s="1"/>
  <c r="G111" i="1" s="1"/>
  <c r="G109" i="1"/>
  <c r="G108" i="1" s="1"/>
  <c r="G107" i="1" s="1"/>
  <c r="G97" i="1"/>
  <c r="G96" i="1" s="1"/>
  <c r="G95" i="1" s="1"/>
  <c r="G91" i="1"/>
  <c r="G90" i="1" s="1"/>
  <c r="G88" i="1"/>
  <c r="G87" i="1" s="1"/>
  <c r="G82" i="1"/>
  <c r="G81" i="1" s="1"/>
  <c r="G79" i="1"/>
  <c r="G78" i="1" s="1"/>
  <c r="G75" i="1"/>
  <c r="G74" i="1" s="1"/>
  <c r="G72" i="1"/>
  <c r="G71" i="1" s="1"/>
  <c r="G66" i="1"/>
  <c r="G64" i="1"/>
  <c r="G58" i="1"/>
  <c r="G56" i="1"/>
  <c r="G53" i="1"/>
  <c r="G52" i="1" s="1"/>
  <c r="G48" i="1"/>
  <c r="G47" i="1" s="1"/>
  <c r="G46" i="1" s="1"/>
  <c r="G45" i="1" s="1"/>
  <c r="G43" i="1"/>
  <c r="G42" i="1" s="1"/>
  <c r="G41" i="1" s="1"/>
  <c r="G40" i="1" s="1"/>
  <c r="G38" i="1"/>
  <c r="G37" i="1" s="1"/>
  <c r="G36" i="1" s="1"/>
  <c r="G35" i="1" s="1"/>
  <c r="G33" i="1"/>
  <c r="G32" i="1" s="1"/>
  <c r="G30" i="1"/>
  <c r="G29" i="1" s="1"/>
  <c r="G27" i="1"/>
  <c r="G25" i="1"/>
  <c r="G22" i="1"/>
  <c r="G21" i="1" s="1"/>
  <c r="G14" i="1"/>
  <c r="G13" i="1" s="1"/>
  <c r="G12" i="1" s="1"/>
  <c r="G11" i="1" s="1"/>
  <c r="G198" i="1" l="1"/>
  <c r="F63" i="1"/>
  <c r="F62" i="1" s="1"/>
  <c r="F61" i="1" s="1"/>
  <c r="F91" i="3"/>
  <c r="F195" i="3" s="1"/>
  <c r="G160" i="1"/>
  <c r="F160" i="1"/>
  <c r="F55" i="1"/>
  <c r="F51" i="1" s="1"/>
  <c r="F50" i="1" s="1"/>
  <c r="G214" i="1"/>
  <c r="G91" i="3"/>
  <c r="G195" i="3" s="1"/>
  <c r="H22" i="3"/>
  <c r="H21" i="3" s="1"/>
  <c r="H20" i="3" s="1"/>
  <c r="F198" i="1"/>
  <c r="F96" i="1"/>
  <c r="F95" i="1" s="1"/>
  <c r="F94" i="1" s="1"/>
  <c r="F93" i="1" s="1"/>
  <c r="F176" i="1"/>
  <c r="G176" i="1"/>
  <c r="F86" i="1"/>
  <c r="F85" i="1" s="1"/>
  <c r="F70" i="1"/>
  <c r="F77" i="1"/>
  <c r="F128" i="1"/>
  <c r="G77" i="1"/>
  <c r="G94" i="1"/>
  <c r="G93" i="1" s="1"/>
  <c r="G55" i="1"/>
  <c r="G51" i="1" s="1"/>
  <c r="G50" i="1" s="1"/>
  <c r="G63" i="1"/>
  <c r="G62" i="1" s="1"/>
  <c r="G61" i="1" s="1"/>
  <c r="G128" i="1"/>
  <c r="F214" i="1"/>
  <c r="G191" i="1"/>
  <c r="G187" i="1" s="1"/>
  <c r="F191" i="1"/>
  <c r="G24" i="1"/>
  <c r="G20" i="1" s="1"/>
  <c r="G19" i="1" s="1"/>
  <c r="G121" i="1"/>
  <c r="G116" i="1" s="1"/>
  <c r="G207" i="1"/>
  <c r="G226" i="1"/>
  <c r="G225" i="1" s="1"/>
  <c r="F24" i="1"/>
  <c r="F20" i="1" s="1"/>
  <c r="F121" i="1"/>
  <c r="F116" i="1" s="1"/>
  <c r="F207" i="1"/>
  <c r="F138" i="1"/>
  <c r="F226" i="1"/>
  <c r="F225" i="1" s="1"/>
  <c r="G70" i="1"/>
  <c r="G86" i="1"/>
  <c r="G85" i="1" s="1"/>
  <c r="G138" i="1"/>
  <c r="G203" i="1" l="1"/>
  <c r="F187" i="1"/>
  <c r="F186" i="1" s="1"/>
  <c r="F185" i="1" s="1"/>
  <c r="F203" i="1"/>
  <c r="G137" i="1"/>
  <c r="G115" i="1" s="1"/>
  <c r="F84" i="1"/>
  <c r="F69" i="1"/>
  <c r="F68" i="1" s="1"/>
  <c r="G84" i="1"/>
  <c r="G10" i="1"/>
  <c r="G69" i="1"/>
  <c r="G68" i="1" s="1"/>
  <c r="F137" i="1"/>
  <c r="F115" i="1" s="1"/>
  <c r="F19" i="1"/>
  <c r="F10" i="1" s="1"/>
  <c r="G186" i="1"/>
  <c r="G185" i="1" s="1"/>
  <c r="H239" i="1"/>
  <c r="H238" i="1" s="1"/>
  <c r="H237" i="1" s="1"/>
  <c r="H236" i="1" s="1"/>
  <c r="H235" i="1" s="1"/>
  <c r="H109" i="1"/>
  <c r="H108" i="1" s="1"/>
  <c r="H107" i="1" s="1"/>
  <c r="H97" i="1"/>
  <c r="H96" i="1" s="1"/>
  <c r="H95" i="1" s="1"/>
  <c r="F241" i="1" l="1"/>
  <c r="G241" i="1"/>
  <c r="H184" i="3" l="1"/>
  <c r="H183" i="3" s="1"/>
  <c r="H187" i="3"/>
  <c r="H186" i="3" s="1"/>
  <c r="H178" i="3"/>
  <c r="H151" i="3"/>
  <c r="H116" i="3"/>
  <c r="H115" i="3" s="1"/>
  <c r="H101" i="3"/>
  <c r="H96" i="3"/>
  <c r="H98" i="3"/>
  <c r="H81" i="3"/>
  <c r="H80" i="3" s="1"/>
  <c r="H79" i="3" s="1"/>
  <c r="H74" i="3"/>
  <c r="H75" i="3" l="1"/>
  <c r="H33" i="1"/>
  <c r="H32" i="1" s="1"/>
  <c r="E18" i="14" l="1"/>
  <c r="E17" i="14" s="1"/>
  <c r="E16" i="14" s="1"/>
  <c r="E14" i="14"/>
  <c r="E13" i="14" s="1"/>
  <c r="E12" i="14" s="1"/>
  <c r="E11" i="14" l="1"/>
  <c r="E20" i="14" s="1"/>
  <c r="E10" i="14" l="1"/>
  <c r="H18" i="3" l="1"/>
  <c r="H17" i="3" s="1"/>
  <c r="H16" i="3" s="1"/>
  <c r="H11" i="3"/>
  <c r="H10" i="3" s="1"/>
  <c r="H125" i="3" l="1"/>
  <c r="H124" i="3" s="1"/>
  <c r="H181" i="3"/>
  <c r="H177" i="3" s="1"/>
  <c r="H167" i="3"/>
  <c r="H165" i="3"/>
  <c r="H163" i="3"/>
  <c r="H160" i="3"/>
  <c r="H159" i="3" s="1"/>
  <c r="H77" i="3"/>
  <c r="H72" i="3"/>
  <c r="H70" i="3"/>
  <c r="H68" i="3"/>
  <c r="H65" i="3"/>
  <c r="H64" i="3" s="1"/>
  <c r="H154" i="3"/>
  <c r="H153" i="3" s="1"/>
  <c r="H85" i="3"/>
  <c r="H84" i="3" s="1"/>
  <c r="H83" i="3" s="1"/>
  <c r="H137" i="3"/>
  <c r="H136" i="3" s="1"/>
  <c r="H134" i="3"/>
  <c r="H133" i="3" s="1"/>
  <c r="H128" i="3"/>
  <c r="H127" i="3" s="1"/>
  <c r="H113" i="3"/>
  <c r="H112" i="3" s="1"/>
  <c r="H58" i="3"/>
  <c r="H57" i="3" s="1"/>
  <c r="H54" i="3"/>
  <c r="H53" i="3" s="1"/>
  <c r="H50" i="3"/>
  <c r="H49" i="3" s="1"/>
  <c r="H44" i="3"/>
  <c r="H43" i="3" s="1"/>
  <c r="H149" i="3"/>
  <c r="H148" i="3" s="1"/>
  <c r="H146" i="3"/>
  <c r="H145" i="3" s="1"/>
  <c r="H143" i="3"/>
  <c r="H142" i="3" s="1"/>
  <c r="H122" i="3"/>
  <c r="H121" i="3" s="1"/>
  <c r="H119" i="3"/>
  <c r="H118" i="3" s="1"/>
  <c r="H14" i="3"/>
  <c r="H13" i="3" s="1"/>
  <c r="H9" i="3" s="1"/>
  <c r="H172" i="3"/>
  <c r="H170" i="3"/>
  <c r="H109" i="3"/>
  <c r="H107" i="3"/>
  <c r="H104" i="3"/>
  <c r="H103" i="3" s="1"/>
  <c r="H157" i="3"/>
  <c r="H156" i="3" s="1"/>
  <c r="H100" i="3"/>
  <c r="H175" i="3"/>
  <c r="H174" i="3" s="1"/>
  <c r="H93" i="3"/>
  <c r="H92" i="3" s="1"/>
  <c r="H131" i="3"/>
  <c r="H130" i="3" s="1"/>
  <c r="H162" i="3" l="1"/>
  <c r="H67" i="3"/>
  <c r="H63" i="3" s="1"/>
  <c r="H52" i="3"/>
  <c r="H48" i="3"/>
  <c r="H106" i="3"/>
  <c r="H169" i="3"/>
  <c r="H42" i="3"/>
  <c r="H56" i="3"/>
  <c r="H95" i="3"/>
  <c r="H30" i="1"/>
  <c r="H29" i="1" s="1"/>
  <c r="H91" i="3" l="1"/>
  <c r="H41" i="3"/>
  <c r="H233" i="1"/>
  <c r="H232" i="1" s="1"/>
  <c r="H229" i="1"/>
  <c r="H228" i="1" s="1"/>
  <c r="H223" i="1"/>
  <c r="H222" i="1" s="1"/>
  <c r="H221" i="1" s="1"/>
  <c r="H220" i="1" s="1"/>
  <c r="H219" i="1" s="1"/>
  <c r="H217" i="1"/>
  <c r="H215" i="1"/>
  <c r="H212" i="1"/>
  <c r="H210" i="1"/>
  <c r="H208" i="1"/>
  <c r="H205" i="1"/>
  <c r="H204" i="1" s="1"/>
  <c r="H201" i="1"/>
  <c r="H199" i="1"/>
  <c r="H196" i="1"/>
  <c r="H194" i="1"/>
  <c r="H192" i="1"/>
  <c r="H189" i="1"/>
  <c r="H188" i="1" s="1"/>
  <c r="H183" i="1"/>
  <c r="H182" i="1" s="1"/>
  <c r="H181" i="1" s="1"/>
  <c r="H179" i="1"/>
  <c r="H178" i="1" s="1"/>
  <c r="H177" i="1" s="1"/>
  <c r="H171" i="1"/>
  <c r="H170" i="1" s="1"/>
  <c r="H168" i="1"/>
  <c r="H167" i="1" s="1"/>
  <c r="H165" i="1"/>
  <c r="H164" i="1" s="1"/>
  <c r="H162" i="1"/>
  <c r="H161" i="1" s="1"/>
  <c r="H160" i="1" s="1"/>
  <c r="H155" i="1"/>
  <c r="H154" i="1" s="1"/>
  <c r="H151" i="1"/>
  <c r="H150" i="1" s="1"/>
  <c r="H147" i="1"/>
  <c r="H146" i="1" s="1"/>
  <c r="H141" i="1"/>
  <c r="H140" i="1" s="1"/>
  <c r="H139" i="1" s="1"/>
  <c r="H135" i="1"/>
  <c r="H134" i="1" s="1"/>
  <c r="H133" i="1" s="1"/>
  <c r="H131" i="1"/>
  <c r="H130" i="1" s="1"/>
  <c r="H126" i="1"/>
  <c r="H123" i="1"/>
  <c r="H122" i="1" s="1"/>
  <c r="H113" i="1"/>
  <c r="H112" i="1" s="1"/>
  <c r="H111" i="1" s="1"/>
  <c r="H91" i="1"/>
  <c r="H90" i="1" s="1"/>
  <c r="H88" i="1"/>
  <c r="H87" i="1" s="1"/>
  <c r="H82" i="1"/>
  <c r="H81" i="1" s="1"/>
  <c r="H79" i="1"/>
  <c r="H78" i="1" s="1"/>
  <c r="H75" i="1"/>
  <c r="H74" i="1" s="1"/>
  <c r="H72" i="1"/>
  <c r="H71" i="1" s="1"/>
  <c r="H66" i="1"/>
  <c r="H64" i="1"/>
  <c r="H58" i="1"/>
  <c r="H56" i="1"/>
  <c r="H53" i="1"/>
  <c r="H52" i="1" s="1"/>
  <c r="H48" i="1"/>
  <c r="H47" i="1" s="1"/>
  <c r="H46" i="1" s="1"/>
  <c r="H45" i="1" s="1"/>
  <c r="H43" i="1"/>
  <c r="H42" i="1" s="1"/>
  <c r="H41" i="1" s="1"/>
  <c r="H40" i="1" s="1"/>
  <c r="H38" i="1"/>
  <c r="H37" i="1" s="1"/>
  <c r="H36" i="1" s="1"/>
  <c r="H35" i="1" s="1"/>
  <c r="H27" i="1"/>
  <c r="H25" i="1"/>
  <c r="H22" i="1"/>
  <c r="H21" i="1" s="1"/>
  <c r="H14" i="1"/>
  <c r="H13" i="1" s="1"/>
  <c r="H12" i="1" s="1"/>
  <c r="H11" i="1" s="1"/>
  <c r="H195" i="3" l="1"/>
  <c r="H198" i="1"/>
  <c r="H214" i="1"/>
  <c r="H191" i="1"/>
  <c r="H187" i="1" s="1"/>
  <c r="H207" i="1"/>
  <c r="H125" i="1"/>
  <c r="H70" i="1"/>
  <c r="H77" i="1"/>
  <c r="H227" i="1"/>
  <c r="H24" i="1"/>
  <c r="H20" i="1" s="1"/>
  <c r="H63" i="1"/>
  <c r="H62" i="1" s="1"/>
  <c r="H61" i="1" s="1"/>
  <c r="H55" i="1"/>
  <c r="H86" i="1"/>
  <c r="H85" i="1" s="1"/>
  <c r="H176" i="1"/>
  <c r="H231" i="1"/>
  <c r="H129" i="1"/>
  <c r="H128" i="1" s="1"/>
  <c r="H145" i="1"/>
  <c r="H149" i="1"/>
  <c r="H153" i="1"/>
  <c r="H203" i="1" l="1"/>
  <c r="H121" i="1"/>
  <c r="H116" i="1" s="1"/>
  <c r="H51" i="1"/>
  <c r="H50" i="1" s="1"/>
  <c r="H69" i="1"/>
  <c r="H68" i="1" s="1"/>
  <c r="H19" i="1"/>
  <c r="H226" i="1"/>
  <c r="H225" i="1" s="1"/>
  <c r="H138" i="1"/>
  <c r="H10" i="1" l="1"/>
  <c r="H186" i="1"/>
  <c r="H185" i="1" s="1"/>
  <c r="H94" i="1"/>
  <c r="H137" i="1"/>
  <c r="H115" i="1" s="1"/>
  <c r="H93" i="1" l="1"/>
  <c r="H84" i="1" l="1"/>
  <c r="H241" i="1" s="1"/>
</calcChain>
</file>

<file path=xl/sharedStrings.xml><?xml version="1.0" encoding="utf-8"?>
<sst xmlns="http://schemas.openxmlformats.org/spreadsheetml/2006/main" count="1438" uniqueCount="296">
  <si>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</si>
  <si>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</si>
  <si>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</si>
  <si>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</si>
  <si>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</si>
  <si>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</si>
  <si>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</si>
  <si>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</si>
  <si>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</si>
  <si>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</si>
  <si>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</si>
  <si>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</si>
  <si>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</si>
  <si>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</si>
  <si>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</si>
  <si>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</si>
  <si>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</si>
  <si>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</si>
  <si>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</si>
  <si>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</si>
  <si>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</si>
  <si>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</si>
  <si>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</si>
  <si>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</si>
  <si>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</si>
  <si>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</si>
  <si>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</si>
  <si>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</si>
  <si>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</si>
  <si>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</si>
  <si>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</si>
  <si>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</si>
  <si>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</si>
  <si>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</si>
  <si>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</si>
  <si>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</si>
  <si>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</si>
  <si>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</si>
  <si>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</si>
  <si>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</si>
  <si>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</si>
  <si>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</si>
  <si>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</si>
  <si>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</si>
  <si>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</si>
  <si>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</si>
  <si>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</si>
  <si>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</si>
  <si>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</si>
  <si>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</si>
  <si>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</si>
  <si>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</si>
  <si>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</si>
  <si>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</si>
  <si>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</si>
  <si>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</si>
  <si>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</si>
  <si>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</si>
  <si>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</si>
  <si>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</si>
  <si>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</si>
  <si>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</si>
  <si>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</si>
  <si>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</si>
  <si>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</si>
  <si>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</si>
  <si>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</si>
  <si>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64.0.00.00000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</si>
  <si>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</si>
  <si>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</si>
  <si>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</si>
  <si>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Закупка товаров, работ и услуг для государственных (муниципальных) нужд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</si>
  <si>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</si>
  <si>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</si>
  <si>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</si>
  <si>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</si>
  <si>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</si>
  <si>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</si>
  <si>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</si>
  <si>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</si>
  <si>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</si>
  <si>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</si>
  <si>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</si>
  <si>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</si>
  <si>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</si>
  <si>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</si>
  <si>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</si>
  <si>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</si>
  <si>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</si>
  <si>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</si>
  <si>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</si>
  <si>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</si>
  <si>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</si>
  <si>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</si>
  <si>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</si>
  <si>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</si>
  <si>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</si>
  <si>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</si>
  <si>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</si>
  <si>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</si>
  <si>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</si>
  <si>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</si>
  <si>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</si>
  <si>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</si>
  <si>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</si>
  <si>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</si>
  <si>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</si>
  <si>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</si>
  <si>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</si>
  <si>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</si>
  <si>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</si>
  <si>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</si>
  <si>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</si>
  <si>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</si>
  <si>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</si>
  <si>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</si>
  <si>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</si>
  <si>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</si>
  <si>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</si>
  <si>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</si>
  <si>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</si>
  <si>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</si>
  <si>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</si>
  <si>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</si>
  <si>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</si>
  <si>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</si>
  <si>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</si>
  <si>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</si>
  <si>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</si>
  <si>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</si>
  <si>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</si>
  <si>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</si>
  <si>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</si>
  <si>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</si>
  <si>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</si>
  <si>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</si>
  <si>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</si>
  <si>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</si>
  <si>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</si>
  <si>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</si>
  <si>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</si>
  <si>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</si>
  <si>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</si>
  <si>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</si>
  <si>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</si>
  <si>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</si>
  <si>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</si>
  <si>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</si>
  <si>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</si>
  <si>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</si>
  <si>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</si>
  <si>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</si>
  <si>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</si>
  <si>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</si>
  <si>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</si>
  <si>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</si>
  <si>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</si>
  <si>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</si>
  <si>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</si>
  <si>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</si>
  <si>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</si>
  <si>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</si>
  <si>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</si>
  <si>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</si>
  <si>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</si>
  <si>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</si>
  <si>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 xml:space="preserve">Муниципальная программа: "Обеспечение безопасности дорожного движения на территории  _______ сельсовета </t>
  </si>
  <si>
    <t>Муниципальная программа "Газификация территории  _______ сельсовета"</t>
  </si>
  <si>
    <t xml:space="preserve">Мероприятия по газификации поселений за счет средств местного бюджета 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</si>
  <si>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</si>
  <si>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</si>
  <si>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Реализация мероприятий  по развитию молодежной политики на территории  _____ сельсовета </t>
  </si>
  <si>
    <t xml:space="preserve">Мероприятия в области коммунального хозяйства в рамках Муниципальной программы "Газификация территории  _______сельсовета </t>
  </si>
  <si>
    <t xml:space="preserve">Муниципальная программа " Молодежная политика и оздоровление детей" на территории  __________ сельсовета </t>
  </si>
  <si>
    <t>Муниципальная программа "Газификация территории  _______ сельсовета</t>
  </si>
  <si>
    <t>2022 год</t>
  </si>
  <si>
    <t xml:space="preserve">Сумма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</si>
  <si>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</si>
  <si>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 xml:space="preserve">Мероприятия  по обеспечению безопасности дорожного движения на территории  ________ сельсовета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</si>
  <si>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</si>
  <si>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</si>
  <si>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</si>
  <si>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</si>
  <si>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3</t>
  </si>
  <si>
    <t>Приложнение 4</t>
  </si>
  <si>
    <t>Приложение 8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</si>
  <si>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</si>
  <si>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</si>
  <si>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</si>
  <si>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</si>
  <si>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</si>
  <si>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</si>
  <si>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Решение вопросов в сфере административных правонарушений</t>
  </si>
  <si>
    <t>Обеспечение сбалансированности бюджета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</si>
  <si>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</si>
  <si>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</si>
  <si>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</si>
  <si>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</si>
  <si>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Обеспечение сбалансированности местных бюджетов</t>
  </si>
  <si>
    <t xml:space="preserve">Основное мероприятие: Развитие автомобильных дорог местного значения на территории поселения </t>
  </si>
  <si>
    <t>Основное мероприятие: Обеспечение безопасности дорожного движения на территории поселения</t>
  </si>
  <si>
    <t>Мероприятия  "Газификация территории поселения"</t>
  </si>
  <si>
    <t xml:space="preserve">Реализация мероприятий по развитию автомобильных дорог местного значения </t>
  </si>
  <si>
    <t xml:space="preserve">Реализация мероприятий по обеспечению безопасности дорожного движения </t>
  </si>
  <si>
    <t>Мероприятия по газификации поселения</t>
  </si>
  <si>
    <t xml:space="preserve">Мероприятие  "Прочие мероприятия по благоустройству территории сельских поселений" </t>
  </si>
  <si>
    <t xml:space="preserve">Мероприятия по сохранению памятников и других мемориальных объектов, увековечивающих память о защитниках Отечества </t>
  </si>
  <si>
    <t>Мероприятие  "Уличное освещение" по благоустройству территории поселения</t>
  </si>
  <si>
    <t>Мероприятие  "Озеленение" по благоустройству территории поселения</t>
  </si>
  <si>
    <t>Мероприятие "Организация и содержание мест захоронения" по благоустройству территории поселения</t>
  </si>
  <si>
    <t xml:space="preserve">Мероприятия в области жилищно-коммунального хозяйства </t>
  </si>
  <si>
    <t>Мероприятия по сохранению и развитию культуры на территории поселения</t>
  </si>
  <si>
    <t>Прочие мероприятия по благоустройству территории поселения</t>
  </si>
  <si>
    <t>к Решению "О бюджете Евсинского сельсовета Искитимского района Новосибирской области на 2023 год и плановый период 2024 и 2025 годов"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</si>
  <si>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</si>
  <si>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52.0.01.70760</t>
  </si>
  <si>
    <t>Капитальные вложения в объекты государственной(муниципальной) собственности</t>
  </si>
  <si>
    <t>Бюджетные инвестиции</t>
  </si>
  <si>
    <t>Софинансирование по устойчивому функционированию автомобильных дорог местного значения и искусственных сооружений на них, а также улично-дорожной сети</t>
  </si>
  <si>
    <t>52.0.01.S0760</t>
  </si>
  <si>
    <t xml:space="preserve">Благоустройство общественных пространств </t>
  </si>
  <si>
    <t>99.0.F2.55552</t>
  </si>
  <si>
    <t xml:space="preserve">Муниципальная программа «Обеспечение первичных мер пожарной безопасности на территории  Евсинского сельсовета Искитимского района Новосибирской области»
</t>
  </si>
  <si>
    <t>Мероприятия по обеспечению первичных мер пожарной безопасности на территории  Евсинского сельсовета Искитимского района Новосибирской области</t>
  </si>
  <si>
    <t>Муниципальная программа "Дорожное хозяйство 
в Евсинском сельсовете Искитимского района Новосибирской области"</t>
  </si>
  <si>
    <t>Муниципальная программа "Благоустройство территории Евсинского сельсовета 
Искитимского района Новосибирской области"</t>
  </si>
  <si>
    <t>Подпрограмма "Уличное освещение" муниципальной программы "Благоустройство территории  Евсинского сельсовета"</t>
  </si>
  <si>
    <t>Подпрограмма "Озеленение" муниципальной программы "Благоустройство территории Евсинского сельсовета"</t>
  </si>
  <si>
    <t>Подпрограмма "Организация и содержание мест захоронения" муниципальной программы "Благоустройство территории  Евсинского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</si>
  <si>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Евсинского сельсовета"</t>
  </si>
  <si>
    <t>Муниципальная программа "Развитие физической культуры и спорта на территории Евсинского сельсовета Искитимского района Новосибирской области"</t>
  </si>
  <si>
    <t>Реализация мероприятий муниципальной программы "Сохранение и  развитие культуры на территории Евсинского сельсовета Искитимского района Новосибирской области"</t>
  </si>
  <si>
    <t xml:space="preserve">Муниципальная программа "Сохранение и  развитие культуры на территории Евсинского сельсовета Искитимского района Новосибирской области"
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</si>
  <si>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сельсовета"</t>
  </si>
  <si>
    <t xml:space="preserve">Основное мероприятие: Развитие автомобильных дорог местного значения на территории   Евсинского сельсовета </t>
  </si>
  <si>
    <t xml:space="preserve">Реализация мероприятий по развитию автомобильных дорог местного значения на территории  Евсинского сельсовета </t>
  </si>
  <si>
    <t xml:space="preserve">Основное мероприятие: Обеспечение безопасности дорожного движения на территории  Евсинского сельсовета </t>
  </si>
  <si>
    <t xml:space="preserve">Реализация мероприятий по обеспечению безопасности дорожного движения на территории Евсинского сельсовета </t>
  </si>
  <si>
    <t>Реализация мероприятий в рамках подпрограммы "Уличное освещение" муниципальной программы "Благоустройство территории  Евсинского сельсовета"</t>
  </si>
  <si>
    <t>Реализация мероприятий в рамках подпрограммы "Озеленение" муниципальной программы "Благоустройство территории  Евсинского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</si>
  <si>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Евсинского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</si>
  <si>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Евсинского сельсовета"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</si>
  <si>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 "</t>
  </si>
  <si>
    <t>Реализация мероприятий муниципальной программы "Сохранение и развитие культуры на территории   Евсинского сельсовета "</t>
  </si>
  <si>
    <t>Реализация мероприятий муниципальной программы "Развитие физической культуры и спорта на территории Евсинского сельсовета Искитимского района Новосибирской области"</t>
  </si>
  <si>
    <t>Социальные выплаты гражданам,кроме публичных нормативных социальных выплат</t>
  </si>
  <si>
    <t>Публичные нормативные социальные выплаты гражданам</t>
  </si>
  <si>
    <t>59.0.00.S0450</t>
  </si>
  <si>
    <t>Софинансирование мероприятий "Сохранение памятников и других мемориальных объектов, увековечивающих память о новосибирцах- защитников Отечества"</t>
  </si>
  <si>
    <t>59.0.00.70450</t>
  </si>
  <si>
    <t>Реализация мероприятий "Сохранение памятников и других мемориальных объектов, увековечивающих память о новосибирцах-защитников Отечества"</t>
  </si>
  <si>
    <t>Реализация мероприятий муниципальной программы "Сохранение и развитие культуры на территории   Евсинского сельсовета"</t>
  </si>
  <si>
    <t>99.0.F2.55551</t>
  </si>
  <si>
    <t xml:space="preserve">Субсидии юридическим лицам(кроме некоммерческих организаций),индивидуальным предпримателям,физическим лицам-производителям товаров,работ, услуг </t>
  </si>
  <si>
    <t>Реализация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</si>
  <si>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99.0.00.05002</t>
  </si>
  <si>
    <t>Благоустройство общественных пространств за счет средств местного бюджета</t>
  </si>
  <si>
    <t>58.4.00.70510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</si>
  <si>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</si>
  <si>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58.1.00.70510</t>
  </si>
  <si>
    <t>55.0.00.03880</t>
  </si>
  <si>
    <t>Капитальные вложения в объекты государственной (муниципальной) собственности</t>
  </si>
  <si>
    <t xml:space="preserve">Софинансирование по переселению граждан из аварийного жилищного фонда </t>
  </si>
  <si>
    <t>55.0.00.03380</t>
  </si>
  <si>
    <t xml:space="preserve">Реализация мероприятий по переселению граждан из аварийного жилищного фонда подпрограммы "Безопасность жилищно-коммунального хозяйства" ГП НСО "Жилищно-коммунальное хозяйство Новосибирской области" </t>
  </si>
  <si>
    <t>55.0.00.00000</t>
  </si>
  <si>
    <t>Муниципальная программа по переселению граждан из аварийного жилищного фонда в Евсинском сельсовете на 2019-2025гг.</t>
  </si>
  <si>
    <t xml:space="preserve">Реализация мероприятий по обеспечению безопасности дорожного движения  </t>
  </si>
  <si>
    <t>Премии и гранты</t>
  </si>
  <si>
    <t>администрация  Евсинского  сельсовета Искитимского района Новосибирской области</t>
  </si>
  <si>
    <t>ВЕДОМСТВЕННАЯ СТРУКТУРА РАСХОДОВ МЕСТНОГО БЮДЖЕТА НА 2023 ГОД И ПЛАНОВЫЙ ПЕРИОД 2024 И 2025 ГОДОВ</t>
  </si>
  <si>
    <t>к Решению "О бюджете Евсинского сельсовета на 2023 год и плановый период 2024 и 2025 годов"</t>
  </si>
  <si>
    <t xml:space="preserve">                          РАСПРЕДЕЛЕНИЕ БЮДЖЕТНЫХ АССИГНОВАНИЙ НА КАПИТАЛЬНЫЕ ВЛОЖЕНИЯ ИЗ МЕСТНОГО БЮДЖЕТА ПО НАПРАВЛЕНИЯМ И ОБЪЕКТАМ В 2023 ГОДУ И ПЛАНОВОМ ПЕРИОДЕ 2024 И 2025 ГОДОВ</t>
  </si>
  <si>
    <t>Наименование направлений и объектов</t>
  </si>
  <si>
    <t>Бюджетная класификация</t>
  </si>
  <si>
    <t>Лимиты капитальных вложений</t>
  </si>
  <si>
    <t>ВСЕГО:</t>
  </si>
  <si>
    <t>01</t>
  </si>
  <si>
    <t>0</t>
  </si>
  <si>
    <t>04</t>
  </si>
  <si>
    <t>09</t>
  </si>
  <si>
    <t>52</t>
  </si>
  <si>
    <t>06070</t>
  </si>
  <si>
    <t>70760</t>
  </si>
  <si>
    <t>S0760</t>
  </si>
  <si>
    <t>Строительство моста через р. Шипуниха с ул. Береговой на ул. Заречная в с. Шадрино Евсинского сельсовета Искитимского района Новосибирской области</t>
  </si>
  <si>
    <t>Инженерные изыскания по объекту "Строительство моста через р. Шипуниха с ул. Береговой на ул. Заречная в с. Шадрино Евсинского сельсовета Искитимского района Новосибирской области"</t>
  </si>
  <si>
    <t>Разработка проектно-сметной документации и инженерные изыскания по объекту "Реконструкция моста через р.Шипуниха в д.Ургун Евсинского сельсовета Искитимского района Новосибирской области"</t>
  </si>
  <si>
    <t>200</t>
  </si>
  <si>
    <t>Приобретение квартир</t>
  </si>
  <si>
    <t>05</t>
  </si>
  <si>
    <t>00</t>
  </si>
  <si>
    <t>03880</t>
  </si>
  <si>
    <t>55</t>
  </si>
  <si>
    <t>Муниципальная программа по переселению граждан из аварийного жилищного фонда в Евсинском сельсовете</t>
  </si>
  <si>
    <t>от 20.06.2023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</si>
</sst>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379">
    <xf numFmtId="0" fontId="0" fillId="0" borderId="0" xfId="0"/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6" fillId="0" borderId="2" xfId="1" applyNumberFormat="1" applyFont="1" applyFill="1" applyBorder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right" vertical="center"/>
      <protection hidden="1"/>
    </xf>
    <xf numFmtId="167" fontId="8" fillId="0" borderId="2" xfId="1" applyNumberFormat="1" applyFont="1" applyFill="1" applyBorder="1" applyAlignment="1" applyProtection="1">
      <alignment horizontal="right" vertical="center"/>
      <protection hidden="1"/>
    </xf>
    <xf numFmtId="167" fontId="8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167" fontId="8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6" fillId="0" borderId="2" xfId="1" applyNumberFormat="1" applyFont="1" applyFill="1" applyBorder="1" applyAlignment="1" applyProtection="1">
      <alignment horizontal="right" vertical="center"/>
      <protection hidden="1"/>
    </xf>
    <xf numFmtId="168" fontId="7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8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18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4" xfId="1" applyNumberFormat="1" applyFont="1" applyFill="1" applyBorder="1" applyAlignment="1" applyProtection="1">
      <alignment horizontal="right" vertical="center"/>
      <protection hidden="1"/>
    </xf>
    <xf numFmtId="167" fontId="7" fillId="4" borderId="4" xfId="1" applyNumberFormat="1" applyFont="1" applyFill="1" applyBorder="1" applyAlignment="1" applyProtection="1">
      <alignment horizontal="right" vertical="center"/>
      <protection hidden="1"/>
    </xf>
    <xf numFmtId="168" fontId="7" fillId="4" borderId="2" xfId="1" applyNumberFormat="1" applyFont="1" applyFill="1" applyBorder="1" applyAlignment="1" applyProtection="1">
      <alignment horizontal="right" vertical="center"/>
      <protection hidden="1"/>
    </xf>
    <xf numFmtId="167" fontId="7" fillId="4" borderId="2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8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/>
    </xf>
    <xf numFmtId="0" fontId="4" fillId="3" borderId="4" xfId="1" applyNumberFormat="1" applyFont="1" applyFill="1" applyBorder="1" applyAlignment="1" applyProtection="1">
      <alignment horizontal="left" vertical="top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5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168" fontId="2" fillId="4" borderId="9" xfId="1" applyNumberFormat="1" applyFont="1" applyFill="1" applyBorder="1" applyAlignment="1" applyProtection="1">
      <alignment horizontal="right" vertical="center"/>
      <protection hidden="1"/>
    </xf>
    <xf numFmtId="167" fontId="2" fillId="4" borderId="9" xfId="1" applyNumberFormat="1" applyFont="1" applyFill="1" applyBorder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0" fontId="11" fillId="3" borderId="0" xfId="1" applyFont="1" applyFill="1"/>
    <xf numFmtId="0" fontId="13" fillId="3" borderId="0" xfId="1" applyFont="1" applyFill="1" applyAlignment="1">
      <alignment vertical="top" wrapText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3" borderId="1" xfId="0" applyFont="1" applyFill="1" applyBorder="1" applyAlignment="1">
      <alignment horizontal="left" vertical="top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0" xfId="1" applyNumberFormat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Border="1" applyAlignment="1" applyProtection="1">
      <protection hidden="1"/>
    </xf>
    <xf numFmtId="0" fontId="2" fillId="3" borderId="0" xfId="1" applyFont="1" applyFill="1" applyProtection="1">
      <protection hidden="1"/>
    </xf>
    <xf numFmtId="0" fontId="12" fillId="3" borderId="0" xfId="1" applyFont="1" applyFill="1" applyProtection="1">
      <protection hidden="1"/>
    </xf>
    <xf numFmtId="0" fontId="12" fillId="3" borderId="0" xfId="1" applyNumberFormat="1" applyFont="1" applyFill="1" applyAlignment="1" applyProtection="1">
      <alignment horizontal="center"/>
      <protection hidden="1"/>
    </xf>
    <xf numFmtId="0" fontId="1" fillId="3" borderId="0" xfId="1" applyFill="1"/>
    <xf numFmtId="167" fontId="9" fillId="4" borderId="5" xfId="1" applyNumberFormat="1" applyFont="1" applyFill="1" applyBorder="1" applyAlignment="1" applyProtection="1">
      <alignment horizontal="right" vertical="center"/>
      <protection hidden="1"/>
    </xf>
    <xf numFmtId="0" fontId="18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3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4" borderId="8" xfId="1" applyNumberFormat="1" applyFont="1" applyFill="1" applyBorder="1" applyAlignment="1" applyProtection="1">
      <alignment horizontal="right" vertical="center"/>
      <protection hidden="1"/>
    </xf>
    <xf numFmtId="168" fontId="7" fillId="4" borderId="8" xfId="1" applyNumberFormat="1" applyFont="1" applyFill="1" applyBorder="1" applyAlignment="1" applyProtection="1">
      <alignment horizontal="right" vertical="center"/>
      <protection hidden="1"/>
    </xf>
    <xf numFmtId="167" fontId="2" fillId="4" borderId="8" xfId="1" applyNumberFormat="1" applyFont="1" applyFill="1" applyBorder="1" applyAlignment="1" applyProtection="1">
      <alignment horizontal="right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4" fillId="4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 applyFill="1" applyAlignment="1">
      <alignment horizontal="right" wrapText="1"/>
    </xf>
    <xf numFmtId="0" fontId="7" fillId="0" borderId="0" xfId="0" applyFont="1"/>
    <xf numFmtId="0" fontId="2" fillId="0" borderId="0" xfId="1" applyFont="1" applyFill="1" applyAlignment="1">
      <alignment horizontal="right"/>
    </xf>
    <xf numFmtId="0" fontId="7" fillId="0" borderId="0" xfId="0" applyFont="1" applyAlignment="1">
      <alignment horizontal="right" vertical="top" wrapText="1"/>
    </xf>
    <xf numFmtId="0" fontId="21" fillId="0" borderId="0" xfId="0" applyFont="1"/>
    <xf numFmtId="0" fontId="21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/>
    <xf numFmtId="169" fontId="6" fillId="0" borderId="1" xfId="0" applyNumberFormat="1" applyFont="1" applyBorder="1"/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" xfId="0" applyNumberFormat="1" applyFont="1" applyBorder="1" applyAlignment="1">
      <alignment vertical="center"/>
    </xf>
    <xf numFmtId="169" fontId="7" fillId="4" borderId="1" xfId="0" applyNumberFormat="1" applyFont="1" applyFill="1" applyBorder="1" applyAlignment="1">
      <alignment vertical="center"/>
    </xf>
    <xf numFmtId="169" fontId="7" fillId="0" borderId="1" xfId="0" applyNumberFormat="1" applyFont="1" applyFill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9" fontId="6" fillId="0" borderId="1" xfId="0" applyNumberFormat="1" applyFont="1" applyFill="1" applyBorder="1" applyAlignment="1">
      <alignment vertical="center"/>
    </xf>
    <xf numFmtId="168" fontId="2" fillId="5" borderId="2" xfId="1" applyNumberFormat="1" applyFont="1" applyFill="1" applyBorder="1" applyAlignment="1" applyProtection="1">
      <alignment horizontal="right" vertical="center"/>
      <protection hidden="1"/>
    </xf>
    <xf numFmtId="168" fontId="2" fillId="5" borderId="4" xfId="1" applyNumberFormat="1" applyFont="1" applyFill="1" applyBorder="1" applyAlignment="1" applyProtection="1">
      <alignment horizontal="right" vertical="center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/>
    <xf numFmtId="169" fontId="6" fillId="0" borderId="1" xfId="0" applyNumberFormat="1" applyFont="1" applyBorder="1"/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right" vertical="center"/>
    </xf>
    <xf numFmtId="169" fontId="7" fillId="4" borderId="1" xfId="0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0" fillId="0" borderId="11" xfId="0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10" fillId="4" borderId="0" xfId="1" applyFont="1" applyFill="1" applyAlignment="1">
      <alignment horizontal="right" vertical="center" wrapText="1"/>
    </xf>
    <xf numFmtId="0" fontId="21" fillId="4" borderId="0" xfId="0" applyFont="1" applyFill="1" applyAlignment="1">
      <alignment horizontal="right" vertical="center" wrapText="1"/>
    </xf>
    <xf numFmtId="0" fontId="7" fillId="0" borderId="0" xfId="0" applyFont="1" applyAlignment="1">
      <alignment wrapText="1"/>
    </xf>
    <xf numFmtId="0" fontId="21" fillId="0" borderId="5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8" fontId="9" fillId="5" borderId="8" xfId="1" applyNumberFormat="1" applyFont="1" applyFill="1" applyBorder="1" applyAlignment="1" applyProtection="1">
      <alignment horizontal="right" vertical="center"/>
      <protection hidden="1"/>
    </xf>
    <xf numFmtId="168" fontId="2" fillId="5" borderId="1" xfId="1" applyNumberFormat="1" applyFont="1" applyFill="1" applyBorder="1" applyAlignment="1" applyProtection="1">
      <alignment horizontal="right" vertical="center"/>
      <protection hidden="1"/>
    </xf>
    <xf numFmtId="168" fontId="9" fillId="5" borderId="2" xfId="1" applyNumberFormat="1" applyFont="1" applyFill="1" applyBorder="1" applyAlignment="1" applyProtection="1">
      <alignment horizontal="right" vertical="center"/>
      <protection hidden="1"/>
    </xf>
    <xf numFmtId="169" fontId="7" fillId="5" borderId="1" xfId="0" applyNumberFormat="1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6"/>
  <sheetViews>
    <sheetView showGridLines="0" tabSelected="1" view="pageBreakPreview" zoomScale="90" zoomScaleNormal="100" zoomScaleSheetLayoutView="90" workbookViewId="0">
      <selection activeCell="F200" sqref="F200"/>
    </sheetView>
  </sheetViews>
  <sheetFormatPr defaultColWidth="9.140625" defaultRowHeight="12.75" x14ac:dyDescent="0.2"/>
  <cols>
    <col min="1" max="1" width="66.4257812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2.5703125" style="1" customWidth="1"/>
    <col min="8" max="8" width="13.85546875" style="1" customWidth="1"/>
    <col min="9" max="243" width="9.140625" style="1" customWidth="1"/>
    <col min="244" max="16384" width="9.140625" style="1"/>
  </cols>
  <sheetData>
    <row r="1" spans="1:8" ht="18" customHeight="1" x14ac:dyDescent="0.2">
      <c r="A1" s="98"/>
      <c r="B1" s="98"/>
      <c r="C1" s="98"/>
      <c r="D1" s="98"/>
      <c r="E1" s="325" t="s">
        <v>183</v>
      </c>
      <c r="F1" s="325"/>
      <c r="G1" s="325"/>
      <c r="H1" s="326"/>
    </row>
    <row r="2" spans="1:8" ht="54" customHeight="1" x14ac:dyDescent="0.2">
      <c r="A2" s="98"/>
      <c r="B2" s="98"/>
      <c r="C2" s="98"/>
      <c r="D2" s="230"/>
      <c r="E2" s="231"/>
      <c r="F2" s="328" t="s">
        <v>213</v>
      </c>
      <c r="G2" s="329"/>
      <c r="H2" s="329"/>
    </row>
    <row r="3" spans="1:8" ht="16.5" customHeight="1" x14ac:dyDescent="0.25">
      <c r="A3" s="98"/>
      <c r="B3" s="98"/>
      <c r="C3" s="98"/>
      <c r="D3" s="228"/>
      <c r="E3" s="229"/>
      <c r="F3" s="334" t="s">
        <v>295</v>
      </c>
      <c r="G3" s="335"/>
      <c r="H3" s="335"/>
    </row>
    <row r="4" spans="1:8" x14ac:dyDescent="0.2">
      <c r="A4" s="98"/>
      <c r="B4" s="98"/>
      <c r="C4" s="98"/>
      <c r="D4" s="98"/>
      <c r="E4" s="98"/>
      <c r="F4" s="98"/>
      <c r="G4" s="98"/>
      <c r="H4" s="98"/>
    </row>
    <row r="5" spans="1:8" s="131" customFormat="1" ht="51.75" customHeight="1" x14ac:dyDescent="0.2">
      <c r="A5" s="327" t="s">
        <v>196</v>
      </c>
      <c r="B5" s="327"/>
      <c r="C5" s="327"/>
      <c r="D5" s="327"/>
      <c r="E5" s="327"/>
      <c r="F5" s="327"/>
      <c r="G5" s="327"/>
      <c r="H5" s="327"/>
    </row>
    <row r="6" spans="1:8" s="131" customFormat="1" ht="9.75" customHeight="1" x14ac:dyDescent="0.2">
      <c r="A6" s="140"/>
      <c r="B6" s="142"/>
      <c r="C6" s="142"/>
      <c r="D6" s="142"/>
      <c r="E6" s="142"/>
      <c r="F6" s="155"/>
      <c r="G6" s="155"/>
      <c r="H6" s="142"/>
    </row>
    <row r="7" spans="1:8" x14ac:dyDescent="0.2">
      <c r="H7" s="139" t="s">
        <v>136</v>
      </c>
    </row>
    <row r="8" spans="1:8" ht="25.5" customHeight="1" x14ac:dyDescent="0.2">
      <c r="A8" s="332" t="s">
        <v>0</v>
      </c>
      <c r="B8" s="332" t="s">
        <v>1</v>
      </c>
      <c r="C8" s="332" t="s">
        <v>2</v>
      </c>
      <c r="D8" s="332" t="s">
        <v>3</v>
      </c>
      <c r="E8" s="332" t="s">
        <v>4</v>
      </c>
      <c r="F8" s="330" t="s">
        <v>176</v>
      </c>
      <c r="G8" s="331"/>
      <c r="H8" s="331"/>
    </row>
    <row r="9" spans="1:8" ht="24.75" customHeight="1" x14ac:dyDescent="0.2">
      <c r="A9" s="333"/>
      <c r="B9" s="333"/>
      <c r="C9" s="333"/>
      <c r="D9" s="333"/>
      <c r="E9" s="333"/>
      <c r="F9" s="150" t="s">
        <v>181</v>
      </c>
      <c r="G9" s="150" t="s">
        <v>182</v>
      </c>
      <c r="H9" s="150" t="s">
        <v>194</v>
      </c>
    </row>
    <row r="10" spans="1:8" ht="15.95" customHeight="1" x14ac:dyDescent="0.2">
      <c r="A10" s="2" t="s">
        <v>6</v>
      </c>
      <c r="B10" s="3">
        <v>1</v>
      </c>
      <c r="C10" s="4" t="s">
        <v>7</v>
      </c>
      <c r="D10" s="5" t="s">
        <v>7</v>
      </c>
      <c r="E10" s="6" t="s">
        <v>7</v>
      </c>
      <c r="F10" s="178">
        <f>F11+F19+F35+F40+F45+F50</f>
        <v>14070.100000000002</v>
      </c>
      <c r="G10" s="178">
        <f>G11+G19+G35+G40+G45+G50</f>
        <v>10917.1</v>
      </c>
      <c r="H10" s="156">
        <f>H11+H19+H35+H40+H45+H50</f>
        <v>9288.0000000000018</v>
      </c>
    </row>
    <row r="11" spans="1:8" ht="32.1" customHeight="1" x14ac:dyDescent="0.2">
      <c r="A11" s="148" t="s">
        <v>8</v>
      </c>
      <c r="B11" s="3">
        <v>1</v>
      </c>
      <c r="C11" s="4">
        <v>2</v>
      </c>
      <c r="D11" s="5" t="s">
        <v>7</v>
      </c>
      <c r="E11" s="6" t="s">
        <v>7</v>
      </c>
      <c r="F11" s="178">
        <f t="shared" ref="F11:H14" si="0">F12</f>
        <v>1085.0999999999999</v>
      </c>
      <c r="G11" s="178">
        <f t="shared" si="0"/>
        <v>1085.0999999999999</v>
      </c>
      <c r="H11" s="156">
        <f t="shared" si="0"/>
        <v>1085.0999999999999</v>
      </c>
    </row>
    <row r="12" spans="1:8" ht="15.95" customHeight="1" x14ac:dyDescent="0.2">
      <c r="A12" s="37" t="s">
        <v>9</v>
      </c>
      <c r="B12" s="10">
        <v>1</v>
      </c>
      <c r="C12" s="11">
        <v>2</v>
      </c>
      <c r="D12" s="12" t="s">
        <v>10</v>
      </c>
      <c r="E12" s="13" t="s">
        <v>7</v>
      </c>
      <c r="F12" s="179">
        <f t="shared" si="0"/>
        <v>1085.0999999999999</v>
      </c>
      <c r="G12" s="179">
        <f t="shared" si="0"/>
        <v>1085.0999999999999</v>
      </c>
      <c r="H12" s="157">
        <f t="shared" si="0"/>
        <v>1085.0999999999999</v>
      </c>
    </row>
    <row r="13" spans="1:8" ht="15.95" customHeight="1" x14ac:dyDescent="0.2">
      <c r="A13" s="37" t="s">
        <v>11</v>
      </c>
      <c r="B13" s="10">
        <v>1</v>
      </c>
      <c r="C13" s="11">
        <v>2</v>
      </c>
      <c r="D13" s="12" t="s">
        <v>12</v>
      </c>
      <c r="E13" s="13" t="s">
        <v>7</v>
      </c>
      <c r="F13" s="179">
        <f t="shared" si="0"/>
        <v>1085.0999999999999</v>
      </c>
      <c r="G13" s="179">
        <f t="shared" si="0"/>
        <v>1085.0999999999999</v>
      </c>
      <c r="H13" s="157">
        <f t="shared" si="0"/>
        <v>1085.0999999999999</v>
      </c>
    </row>
    <row r="14" spans="1:8" ht="63.95" customHeight="1" x14ac:dyDescent="0.2">
      <c r="A14" s="196" t="s">
        <v>13</v>
      </c>
      <c r="B14" s="21">
        <v>1</v>
      </c>
      <c r="C14" s="21">
        <v>2</v>
      </c>
      <c r="D14" s="35" t="s">
        <v>12</v>
      </c>
      <c r="E14" s="23">
        <v>100</v>
      </c>
      <c r="F14" s="180">
        <f t="shared" si="0"/>
        <v>1085.0999999999999</v>
      </c>
      <c r="G14" s="180">
        <f t="shared" si="0"/>
        <v>1085.0999999999999</v>
      </c>
      <c r="H14" s="158">
        <f t="shared" si="0"/>
        <v>1085.0999999999999</v>
      </c>
    </row>
    <row r="15" spans="1:8" ht="32.1" customHeight="1" x14ac:dyDescent="0.2">
      <c r="A15" s="196" t="s">
        <v>14</v>
      </c>
      <c r="B15" s="21">
        <v>1</v>
      </c>
      <c r="C15" s="21">
        <v>2</v>
      </c>
      <c r="D15" s="35" t="s">
        <v>12</v>
      </c>
      <c r="E15" s="23">
        <v>120</v>
      </c>
      <c r="F15" s="234">
        <v>1085.0999999999999</v>
      </c>
      <c r="G15" s="234">
        <v>1085.0999999999999</v>
      </c>
      <c r="H15" s="235">
        <v>1085.0999999999999</v>
      </c>
    </row>
    <row r="16" spans="1:8" ht="21" hidden="1" customHeight="1" x14ac:dyDescent="0.2">
      <c r="A16" s="37" t="s">
        <v>198</v>
      </c>
      <c r="B16" s="21">
        <v>1</v>
      </c>
      <c r="C16" s="21">
        <v>2</v>
      </c>
      <c r="D16" s="35" t="s">
        <v>118</v>
      </c>
      <c r="E16" s="23"/>
      <c r="F16" s="180">
        <f>F17</f>
        <v>0</v>
      </c>
      <c r="G16" s="180">
        <f t="shared" ref="G16:H17" si="1">G17</f>
        <v>0</v>
      </c>
      <c r="H16" s="158">
        <f t="shared" si="1"/>
        <v>0</v>
      </c>
    </row>
    <row r="17" spans="1:8" ht="63.75" hidden="1" customHeight="1" x14ac:dyDescent="0.2">
      <c r="A17" s="196" t="s">
        <v>13</v>
      </c>
      <c r="B17" s="21">
        <v>1</v>
      </c>
      <c r="C17" s="21">
        <v>2</v>
      </c>
      <c r="D17" s="35" t="s">
        <v>118</v>
      </c>
      <c r="E17" s="23"/>
      <c r="F17" s="180">
        <f>F18</f>
        <v>0</v>
      </c>
      <c r="G17" s="180">
        <f t="shared" si="1"/>
        <v>0</v>
      </c>
      <c r="H17" s="158">
        <f t="shared" si="1"/>
        <v>0</v>
      </c>
    </row>
    <row r="18" spans="1:8" ht="32.1" hidden="1" customHeight="1" x14ac:dyDescent="0.2">
      <c r="A18" s="196" t="s">
        <v>14</v>
      </c>
      <c r="B18" s="21">
        <v>1</v>
      </c>
      <c r="C18" s="21">
        <v>2</v>
      </c>
      <c r="D18" s="35" t="s">
        <v>118</v>
      </c>
      <c r="E18" s="23"/>
      <c r="F18" s="234"/>
      <c r="G18" s="234"/>
      <c r="H18" s="235"/>
    </row>
    <row r="19" spans="1:8" ht="48" customHeight="1" x14ac:dyDescent="0.2">
      <c r="A19" s="124" t="s">
        <v>21</v>
      </c>
      <c r="B19" s="16">
        <v>1</v>
      </c>
      <c r="C19" s="16">
        <v>4</v>
      </c>
      <c r="D19" s="55" t="s">
        <v>7</v>
      </c>
      <c r="E19" s="18" t="s">
        <v>7</v>
      </c>
      <c r="F19" s="181">
        <f>F20</f>
        <v>12054.000000000002</v>
      </c>
      <c r="G19" s="181">
        <f>G20</f>
        <v>9256.9</v>
      </c>
      <c r="H19" s="159">
        <f>H20</f>
        <v>7627.8000000000011</v>
      </c>
    </row>
    <row r="20" spans="1:8" ht="15.95" customHeight="1" x14ac:dyDescent="0.2">
      <c r="A20" s="196" t="s">
        <v>9</v>
      </c>
      <c r="B20" s="21">
        <v>1</v>
      </c>
      <c r="C20" s="21">
        <v>4</v>
      </c>
      <c r="D20" s="35" t="s">
        <v>10</v>
      </c>
      <c r="E20" s="18"/>
      <c r="F20" s="180">
        <f>F21+F24+F29+F32</f>
        <v>12054.000000000002</v>
      </c>
      <c r="G20" s="180">
        <f t="shared" ref="G20:H20" si="2">G21+G24+G29+G32</f>
        <v>9256.9</v>
      </c>
      <c r="H20" s="158">
        <f t="shared" si="2"/>
        <v>7627.8000000000011</v>
      </c>
    </row>
    <row r="21" spans="1:8" ht="31.5" customHeight="1" x14ac:dyDescent="0.2">
      <c r="A21" s="196" t="s">
        <v>188</v>
      </c>
      <c r="B21" s="21">
        <v>1</v>
      </c>
      <c r="C21" s="21">
        <v>4</v>
      </c>
      <c r="D21" s="35" t="s">
        <v>23</v>
      </c>
      <c r="E21" s="23"/>
      <c r="F21" s="180">
        <f t="shared" ref="F21:H22" si="3">F22</f>
        <v>4519.6000000000004</v>
      </c>
      <c r="G21" s="180">
        <f t="shared" si="3"/>
        <v>5208.8</v>
      </c>
      <c r="H21" s="158">
        <f t="shared" si="3"/>
        <v>5208.8</v>
      </c>
    </row>
    <row r="22" spans="1:8" ht="63.95" customHeight="1" x14ac:dyDescent="0.2">
      <c r="A22" s="196" t="s">
        <v>13</v>
      </c>
      <c r="B22" s="21">
        <v>1</v>
      </c>
      <c r="C22" s="21">
        <v>4</v>
      </c>
      <c r="D22" s="35" t="s">
        <v>23</v>
      </c>
      <c r="E22" s="23">
        <v>100</v>
      </c>
      <c r="F22" s="180">
        <f t="shared" si="3"/>
        <v>4519.6000000000004</v>
      </c>
      <c r="G22" s="180">
        <f t="shared" si="3"/>
        <v>5208.8</v>
      </c>
      <c r="H22" s="158">
        <f t="shared" si="3"/>
        <v>5208.8</v>
      </c>
    </row>
    <row r="23" spans="1:8" ht="32.1" customHeight="1" x14ac:dyDescent="0.2">
      <c r="A23" s="37" t="s">
        <v>14</v>
      </c>
      <c r="B23" s="10">
        <v>1</v>
      </c>
      <c r="C23" s="11">
        <v>4</v>
      </c>
      <c r="D23" s="12" t="s">
        <v>23</v>
      </c>
      <c r="E23" s="13">
        <v>120</v>
      </c>
      <c r="F23" s="317">
        <f>5208.8+50-739.2</f>
        <v>4519.6000000000004</v>
      </c>
      <c r="G23" s="236">
        <v>5208.8</v>
      </c>
      <c r="H23" s="237">
        <v>5208.8</v>
      </c>
    </row>
    <row r="24" spans="1:8" ht="30.75" customHeight="1" x14ac:dyDescent="0.2">
      <c r="A24" s="200" t="s">
        <v>189</v>
      </c>
      <c r="B24" s="20">
        <v>1</v>
      </c>
      <c r="C24" s="21">
        <v>4</v>
      </c>
      <c r="D24" s="22" t="s">
        <v>17</v>
      </c>
      <c r="E24" s="23" t="s">
        <v>7</v>
      </c>
      <c r="F24" s="180">
        <f>F25+F27</f>
        <v>6795.1</v>
      </c>
      <c r="G24" s="180">
        <f>G25+G27</f>
        <v>4048</v>
      </c>
      <c r="H24" s="158">
        <f>H25+H27</f>
        <v>2418.9</v>
      </c>
    </row>
    <row r="25" spans="1:8" ht="32.1" customHeight="1" x14ac:dyDescent="0.2">
      <c r="A25" s="37" t="s">
        <v>164</v>
      </c>
      <c r="B25" s="10">
        <v>1</v>
      </c>
      <c r="C25" s="11">
        <v>4</v>
      </c>
      <c r="D25" s="12" t="s">
        <v>17</v>
      </c>
      <c r="E25" s="13">
        <v>200</v>
      </c>
      <c r="F25" s="179">
        <f>F26</f>
        <v>6386.1</v>
      </c>
      <c r="G25" s="179">
        <f>G26</f>
        <v>3648</v>
      </c>
      <c r="H25" s="157">
        <f>H26</f>
        <v>2018.9</v>
      </c>
    </row>
    <row r="26" spans="1:8" ht="32.1" customHeight="1" x14ac:dyDescent="0.2">
      <c r="A26" s="200" t="s">
        <v>18</v>
      </c>
      <c r="B26" s="20">
        <v>1</v>
      </c>
      <c r="C26" s="21">
        <v>4</v>
      </c>
      <c r="D26" s="22" t="s">
        <v>17</v>
      </c>
      <c r="E26" s="23">
        <v>240</v>
      </c>
      <c r="F26" s="316">
        <f>3586+400+4.1+2270+126</f>
        <v>6386.1</v>
      </c>
      <c r="G26" s="234">
        <v>3648</v>
      </c>
      <c r="H26" s="242">
        <v>2018.9</v>
      </c>
    </row>
    <row r="27" spans="1:8" ht="15.95" customHeight="1" x14ac:dyDescent="0.2">
      <c r="A27" s="201" t="s">
        <v>19</v>
      </c>
      <c r="B27" s="25">
        <v>1</v>
      </c>
      <c r="C27" s="26">
        <v>4</v>
      </c>
      <c r="D27" s="12" t="s">
        <v>17</v>
      </c>
      <c r="E27" s="28">
        <v>800</v>
      </c>
      <c r="F27" s="182">
        <f>F28</f>
        <v>409</v>
      </c>
      <c r="G27" s="182">
        <f>G28</f>
        <v>400</v>
      </c>
      <c r="H27" s="160">
        <f>H28</f>
        <v>400</v>
      </c>
    </row>
    <row r="28" spans="1:8" ht="15.95" customHeight="1" x14ac:dyDescent="0.2">
      <c r="A28" s="200" t="s">
        <v>20</v>
      </c>
      <c r="B28" s="20">
        <v>1</v>
      </c>
      <c r="C28" s="21">
        <v>4</v>
      </c>
      <c r="D28" s="22" t="s">
        <v>17</v>
      </c>
      <c r="E28" s="23">
        <v>850</v>
      </c>
      <c r="F28" s="234">
        <f>359+50</f>
        <v>409</v>
      </c>
      <c r="G28" s="234">
        <v>400</v>
      </c>
      <c r="H28" s="235">
        <v>400</v>
      </c>
    </row>
    <row r="29" spans="1:8" ht="24" customHeight="1" x14ac:dyDescent="0.2">
      <c r="A29" s="200" t="s">
        <v>192</v>
      </c>
      <c r="B29" s="20">
        <v>1</v>
      </c>
      <c r="C29" s="21">
        <v>4</v>
      </c>
      <c r="D29" s="22" t="s">
        <v>133</v>
      </c>
      <c r="E29" s="23"/>
      <c r="F29" s="180">
        <f t="shared" ref="F29:H30" si="4">F30</f>
        <v>0.1</v>
      </c>
      <c r="G29" s="180">
        <f t="shared" si="4"/>
        <v>0.1</v>
      </c>
      <c r="H29" s="158">
        <f t="shared" si="4"/>
        <v>0.1</v>
      </c>
    </row>
    <row r="30" spans="1:8" ht="32.1" customHeight="1" x14ac:dyDescent="0.2">
      <c r="A30" s="37" t="s">
        <v>164</v>
      </c>
      <c r="B30" s="20">
        <v>1</v>
      </c>
      <c r="C30" s="21">
        <v>4</v>
      </c>
      <c r="D30" s="22" t="s">
        <v>133</v>
      </c>
      <c r="E30" s="23">
        <v>200</v>
      </c>
      <c r="F30" s="180">
        <f t="shared" si="4"/>
        <v>0.1</v>
      </c>
      <c r="G30" s="180">
        <f t="shared" si="4"/>
        <v>0.1</v>
      </c>
      <c r="H30" s="158">
        <f t="shared" si="4"/>
        <v>0.1</v>
      </c>
    </row>
    <row r="31" spans="1:8" ht="31.5" customHeight="1" x14ac:dyDescent="0.2">
      <c r="A31" s="200" t="s">
        <v>18</v>
      </c>
      <c r="B31" s="20">
        <v>1</v>
      </c>
      <c r="C31" s="21">
        <v>4</v>
      </c>
      <c r="D31" s="22" t="s">
        <v>133</v>
      </c>
      <c r="E31" s="23">
        <v>240</v>
      </c>
      <c r="F31" s="234">
        <v>0.1</v>
      </c>
      <c r="G31" s="234">
        <v>0.1</v>
      </c>
      <c r="H31" s="235">
        <v>0.1</v>
      </c>
    </row>
    <row r="32" spans="1:8" ht="18" customHeight="1" x14ac:dyDescent="0.2">
      <c r="A32" s="37" t="s">
        <v>198</v>
      </c>
      <c r="B32" s="21">
        <v>1</v>
      </c>
      <c r="C32" s="21">
        <v>4</v>
      </c>
      <c r="D32" s="35" t="s">
        <v>118</v>
      </c>
      <c r="E32" s="23"/>
      <c r="F32" s="180">
        <f t="shared" ref="F32:H33" si="5">F33</f>
        <v>739.2</v>
      </c>
      <c r="G32" s="180">
        <f t="shared" si="5"/>
        <v>0</v>
      </c>
      <c r="H32" s="158">
        <f t="shared" si="5"/>
        <v>0</v>
      </c>
    </row>
    <row r="33" spans="1:8" ht="65.25" customHeight="1" x14ac:dyDescent="0.2">
      <c r="A33" s="196" t="s">
        <v>13</v>
      </c>
      <c r="B33" s="21">
        <v>1</v>
      </c>
      <c r="C33" s="21">
        <v>4</v>
      </c>
      <c r="D33" s="35" t="s">
        <v>118</v>
      </c>
      <c r="E33" s="23">
        <v>100</v>
      </c>
      <c r="F33" s="193">
        <f t="shared" si="5"/>
        <v>739.2</v>
      </c>
      <c r="G33" s="193">
        <f t="shared" si="5"/>
        <v>0</v>
      </c>
      <c r="H33" s="158">
        <f t="shared" si="5"/>
        <v>0</v>
      </c>
    </row>
    <row r="34" spans="1:8" ht="32.1" customHeight="1" x14ac:dyDescent="0.2">
      <c r="A34" s="196" t="s">
        <v>14</v>
      </c>
      <c r="B34" s="21">
        <v>1</v>
      </c>
      <c r="C34" s="21">
        <v>4</v>
      </c>
      <c r="D34" s="35" t="s">
        <v>118</v>
      </c>
      <c r="E34" s="23">
        <v>120</v>
      </c>
      <c r="F34" s="376">
        <v>739.2</v>
      </c>
      <c r="G34" s="238"/>
      <c r="H34" s="235"/>
    </row>
    <row r="35" spans="1:8" ht="48" customHeight="1" x14ac:dyDescent="0.2">
      <c r="A35" s="124" t="s">
        <v>24</v>
      </c>
      <c r="B35" s="16">
        <v>1</v>
      </c>
      <c r="C35" s="16">
        <v>6</v>
      </c>
      <c r="D35" s="55" t="s">
        <v>7</v>
      </c>
      <c r="E35" s="18" t="s">
        <v>7</v>
      </c>
      <c r="F35" s="217">
        <f t="shared" ref="F35:H38" si="6">F36</f>
        <v>55.1</v>
      </c>
      <c r="G35" s="217">
        <f t="shared" si="6"/>
        <v>55.1</v>
      </c>
      <c r="H35" s="161">
        <f t="shared" si="6"/>
        <v>55.1</v>
      </c>
    </row>
    <row r="36" spans="1:8" ht="15.95" customHeight="1" x14ac:dyDescent="0.2">
      <c r="A36" s="196" t="s">
        <v>15</v>
      </c>
      <c r="B36" s="21">
        <v>1</v>
      </c>
      <c r="C36" s="21">
        <v>6</v>
      </c>
      <c r="D36" s="35" t="s">
        <v>10</v>
      </c>
      <c r="E36" s="23" t="s">
        <v>7</v>
      </c>
      <c r="F36" s="193">
        <f t="shared" si="6"/>
        <v>55.1</v>
      </c>
      <c r="G36" s="193">
        <f t="shared" si="6"/>
        <v>55.1</v>
      </c>
      <c r="H36" s="158">
        <f t="shared" si="6"/>
        <v>55.1</v>
      </c>
    </row>
    <row r="37" spans="1:8" ht="18" customHeight="1" x14ac:dyDescent="0.2">
      <c r="A37" s="196" t="s">
        <v>138</v>
      </c>
      <c r="B37" s="21">
        <v>1</v>
      </c>
      <c r="C37" s="21">
        <v>6</v>
      </c>
      <c r="D37" s="35" t="s">
        <v>25</v>
      </c>
      <c r="E37" s="23"/>
      <c r="F37" s="193">
        <f t="shared" si="6"/>
        <v>55.1</v>
      </c>
      <c r="G37" s="193">
        <f t="shared" si="6"/>
        <v>55.1</v>
      </c>
      <c r="H37" s="157">
        <f t="shared" si="6"/>
        <v>55.1</v>
      </c>
    </row>
    <row r="38" spans="1:8" ht="15.95" customHeight="1" x14ac:dyDescent="0.2">
      <c r="A38" s="196" t="s">
        <v>26</v>
      </c>
      <c r="B38" s="21">
        <v>1</v>
      </c>
      <c r="C38" s="21">
        <v>6</v>
      </c>
      <c r="D38" s="35" t="s">
        <v>25</v>
      </c>
      <c r="E38" s="23">
        <v>500</v>
      </c>
      <c r="F38" s="193">
        <f t="shared" si="6"/>
        <v>55.1</v>
      </c>
      <c r="G38" s="193">
        <f t="shared" si="6"/>
        <v>55.1</v>
      </c>
      <c r="H38" s="157">
        <f t="shared" si="6"/>
        <v>55.1</v>
      </c>
    </row>
    <row r="39" spans="1:8" ht="15.95" customHeight="1" x14ac:dyDescent="0.2">
      <c r="A39" s="196" t="s">
        <v>27</v>
      </c>
      <c r="B39" s="21">
        <v>1</v>
      </c>
      <c r="C39" s="21">
        <v>6</v>
      </c>
      <c r="D39" s="35" t="s">
        <v>25</v>
      </c>
      <c r="E39" s="23">
        <v>540</v>
      </c>
      <c r="F39" s="238">
        <v>55.1</v>
      </c>
      <c r="G39" s="238">
        <v>55.1</v>
      </c>
      <c r="H39" s="237">
        <v>55.1</v>
      </c>
    </row>
    <row r="40" spans="1:8" ht="15.95" hidden="1" customHeight="1" x14ac:dyDescent="0.2">
      <c r="A40" s="124" t="s">
        <v>28</v>
      </c>
      <c r="B40" s="16">
        <v>1</v>
      </c>
      <c r="C40" s="16">
        <v>7</v>
      </c>
      <c r="D40" s="55"/>
      <c r="E40" s="18"/>
      <c r="F40" s="217">
        <f t="shared" ref="F40:H41" si="7">F41</f>
        <v>0</v>
      </c>
      <c r="G40" s="217">
        <f t="shared" si="7"/>
        <v>0</v>
      </c>
      <c r="H40" s="156">
        <f t="shared" si="7"/>
        <v>0</v>
      </c>
    </row>
    <row r="41" spans="1:8" ht="15.95" hidden="1" customHeight="1" x14ac:dyDescent="0.2">
      <c r="A41" s="37" t="s">
        <v>9</v>
      </c>
      <c r="B41" s="10">
        <v>1</v>
      </c>
      <c r="C41" s="11">
        <v>7</v>
      </c>
      <c r="D41" s="12" t="s">
        <v>10</v>
      </c>
      <c r="E41" s="13"/>
      <c r="F41" s="179">
        <f t="shared" si="7"/>
        <v>0</v>
      </c>
      <c r="G41" s="179">
        <f t="shared" si="7"/>
        <v>0</v>
      </c>
      <c r="H41" s="157">
        <f t="shared" si="7"/>
        <v>0</v>
      </c>
    </row>
    <row r="42" spans="1:8" ht="32.1" hidden="1" customHeight="1" x14ac:dyDescent="0.2">
      <c r="A42" s="37" t="s">
        <v>29</v>
      </c>
      <c r="B42" s="10">
        <v>1</v>
      </c>
      <c r="C42" s="11">
        <v>7</v>
      </c>
      <c r="D42" s="12" t="s">
        <v>30</v>
      </c>
      <c r="E42" s="13"/>
      <c r="F42" s="179">
        <f t="shared" ref="F42:H43" si="8">F43</f>
        <v>0</v>
      </c>
      <c r="G42" s="179">
        <f t="shared" si="8"/>
        <v>0</v>
      </c>
      <c r="H42" s="157">
        <f t="shared" si="8"/>
        <v>0</v>
      </c>
    </row>
    <row r="43" spans="1:8" ht="32.1" hidden="1" customHeight="1" x14ac:dyDescent="0.2">
      <c r="A43" s="37" t="s">
        <v>164</v>
      </c>
      <c r="B43" s="10">
        <v>1</v>
      </c>
      <c r="C43" s="11">
        <v>7</v>
      </c>
      <c r="D43" s="12" t="s">
        <v>30</v>
      </c>
      <c r="E43" s="13">
        <v>200</v>
      </c>
      <c r="F43" s="179">
        <f t="shared" si="8"/>
        <v>0</v>
      </c>
      <c r="G43" s="179">
        <f t="shared" si="8"/>
        <v>0</v>
      </c>
      <c r="H43" s="157">
        <f t="shared" si="8"/>
        <v>0</v>
      </c>
    </row>
    <row r="44" spans="1:8" ht="32.1" hidden="1" customHeight="1" x14ac:dyDescent="0.2">
      <c r="A44" s="196" t="s">
        <v>18</v>
      </c>
      <c r="B44" s="10">
        <v>1</v>
      </c>
      <c r="C44" s="11">
        <v>7</v>
      </c>
      <c r="D44" s="12" t="s">
        <v>30</v>
      </c>
      <c r="E44" s="23">
        <v>240</v>
      </c>
      <c r="F44" s="236"/>
      <c r="G44" s="236"/>
      <c r="H44" s="237"/>
    </row>
    <row r="45" spans="1:8" ht="15.95" customHeight="1" x14ac:dyDescent="0.2">
      <c r="A45" s="203" t="s">
        <v>31</v>
      </c>
      <c r="B45" s="15">
        <v>1</v>
      </c>
      <c r="C45" s="16">
        <v>11</v>
      </c>
      <c r="D45" s="17" t="s">
        <v>7</v>
      </c>
      <c r="E45" s="18" t="s">
        <v>7</v>
      </c>
      <c r="F45" s="181">
        <f t="shared" ref="F45:H48" si="9">F46</f>
        <v>300</v>
      </c>
      <c r="G45" s="181">
        <f t="shared" si="9"/>
        <v>300</v>
      </c>
      <c r="H45" s="159">
        <f t="shared" si="9"/>
        <v>300</v>
      </c>
    </row>
    <row r="46" spans="1:8" ht="15.95" customHeight="1" x14ac:dyDescent="0.2">
      <c r="A46" s="37" t="s">
        <v>9</v>
      </c>
      <c r="B46" s="10">
        <v>1</v>
      </c>
      <c r="C46" s="11">
        <v>11</v>
      </c>
      <c r="D46" s="12" t="s">
        <v>10</v>
      </c>
      <c r="E46" s="13" t="s">
        <v>7</v>
      </c>
      <c r="F46" s="179">
        <f t="shared" si="9"/>
        <v>300</v>
      </c>
      <c r="G46" s="179">
        <f t="shared" si="9"/>
        <v>300</v>
      </c>
      <c r="H46" s="157">
        <f t="shared" si="9"/>
        <v>300</v>
      </c>
    </row>
    <row r="47" spans="1:8" ht="15.95" customHeight="1" x14ac:dyDescent="0.2">
      <c r="A47" s="37" t="s">
        <v>163</v>
      </c>
      <c r="B47" s="10">
        <v>1</v>
      </c>
      <c r="C47" s="11">
        <v>11</v>
      </c>
      <c r="D47" s="12" t="s">
        <v>32</v>
      </c>
      <c r="E47" s="13" t="s">
        <v>7</v>
      </c>
      <c r="F47" s="179">
        <f t="shared" si="9"/>
        <v>300</v>
      </c>
      <c r="G47" s="179">
        <f t="shared" si="9"/>
        <v>300</v>
      </c>
      <c r="H47" s="157">
        <f t="shared" si="9"/>
        <v>300</v>
      </c>
    </row>
    <row r="48" spans="1:8" ht="15.95" customHeight="1" x14ac:dyDescent="0.2">
      <c r="A48" s="37" t="s">
        <v>19</v>
      </c>
      <c r="B48" s="10">
        <v>1</v>
      </c>
      <c r="C48" s="11">
        <v>11</v>
      </c>
      <c r="D48" s="12" t="s">
        <v>32</v>
      </c>
      <c r="E48" s="13">
        <v>800</v>
      </c>
      <c r="F48" s="179">
        <f t="shared" si="9"/>
        <v>300</v>
      </c>
      <c r="G48" s="179">
        <f t="shared" si="9"/>
        <v>300</v>
      </c>
      <c r="H48" s="157">
        <f t="shared" si="9"/>
        <v>300</v>
      </c>
    </row>
    <row r="49" spans="1:8" ht="15.95" customHeight="1" x14ac:dyDescent="0.2">
      <c r="A49" s="200" t="s">
        <v>33</v>
      </c>
      <c r="B49" s="20">
        <v>1</v>
      </c>
      <c r="C49" s="21">
        <v>11</v>
      </c>
      <c r="D49" s="22" t="s">
        <v>32</v>
      </c>
      <c r="E49" s="23">
        <v>870</v>
      </c>
      <c r="F49" s="234">
        <v>300</v>
      </c>
      <c r="G49" s="234">
        <v>300</v>
      </c>
      <c r="H49" s="235">
        <v>300</v>
      </c>
    </row>
    <row r="50" spans="1:8" ht="15.95" customHeight="1" x14ac:dyDescent="0.2">
      <c r="A50" s="202" t="s">
        <v>34</v>
      </c>
      <c r="B50" s="30">
        <v>1</v>
      </c>
      <c r="C50" s="31">
        <v>13</v>
      </c>
      <c r="D50" s="32" t="s">
        <v>7</v>
      </c>
      <c r="E50" s="33" t="s">
        <v>7</v>
      </c>
      <c r="F50" s="183">
        <f>F51</f>
        <v>575.9</v>
      </c>
      <c r="G50" s="183">
        <f>G51</f>
        <v>220</v>
      </c>
      <c r="H50" s="161">
        <f>H51</f>
        <v>220</v>
      </c>
    </row>
    <row r="51" spans="1:8" ht="15.95" customHeight="1" x14ac:dyDescent="0.2">
      <c r="A51" s="37" t="s">
        <v>9</v>
      </c>
      <c r="B51" s="10">
        <v>1</v>
      </c>
      <c r="C51" s="11">
        <v>13</v>
      </c>
      <c r="D51" s="12" t="s">
        <v>10</v>
      </c>
      <c r="E51" s="13" t="s">
        <v>7</v>
      </c>
      <c r="F51" s="179">
        <f>F52+F55</f>
        <v>575.9</v>
      </c>
      <c r="G51" s="179">
        <f>G52+G55</f>
        <v>220</v>
      </c>
      <c r="H51" s="157">
        <f>H52+H55</f>
        <v>220</v>
      </c>
    </row>
    <row r="52" spans="1:8" ht="32.1" customHeight="1" x14ac:dyDescent="0.2">
      <c r="A52" s="37" t="s">
        <v>190</v>
      </c>
      <c r="B52" s="10">
        <v>1</v>
      </c>
      <c r="C52" s="11">
        <v>13</v>
      </c>
      <c r="D52" s="12" t="s">
        <v>36</v>
      </c>
      <c r="E52" s="13" t="s">
        <v>7</v>
      </c>
      <c r="F52" s="179">
        <f t="shared" ref="F52:H53" si="10">F53</f>
        <v>200</v>
      </c>
      <c r="G52" s="179">
        <f t="shared" si="10"/>
        <v>200</v>
      </c>
      <c r="H52" s="157">
        <f t="shared" si="10"/>
        <v>200</v>
      </c>
    </row>
    <row r="53" spans="1:8" ht="32.1" customHeight="1" x14ac:dyDescent="0.2">
      <c r="A53" s="37" t="s">
        <v>164</v>
      </c>
      <c r="B53" s="10">
        <v>1</v>
      </c>
      <c r="C53" s="11">
        <v>13</v>
      </c>
      <c r="D53" s="12" t="s">
        <v>36</v>
      </c>
      <c r="E53" s="13">
        <v>200</v>
      </c>
      <c r="F53" s="179">
        <f t="shared" si="10"/>
        <v>200</v>
      </c>
      <c r="G53" s="179">
        <f t="shared" si="10"/>
        <v>200</v>
      </c>
      <c r="H53" s="157">
        <f t="shared" si="10"/>
        <v>200</v>
      </c>
    </row>
    <row r="54" spans="1:8" ht="32.1" customHeight="1" x14ac:dyDescent="0.2">
      <c r="A54" s="196" t="s">
        <v>18</v>
      </c>
      <c r="B54" s="21">
        <v>1</v>
      </c>
      <c r="C54" s="21">
        <v>13</v>
      </c>
      <c r="D54" s="35" t="s">
        <v>36</v>
      </c>
      <c r="E54" s="23">
        <v>240</v>
      </c>
      <c r="F54" s="234">
        <v>200</v>
      </c>
      <c r="G54" s="234">
        <v>200</v>
      </c>
      <c r="H54" s="235">
        <v>200</v>
      </c>
    </row>
    <row r="55" spans="1:8" ht="15.95" customHeight="1" x14ac:dyDescent="0.2">
      <c r="A55" s="196" t="s">
        <v>37</v>
      </c>
      <c r="B55" s="21">
        <v>1</v>
      </c>
      <c r="C55" s="21">
        <v>13</v>
      </c>
      <c r="D55" s="35" t="s">
        <v>38</v>
      </c>
      <c r="E55" s="23" t="s">
        <v>7</v>
      </c>
      <c r="F55" s="180">
        <f>F56+F58</f>
        <v>375.9</v>
      </c>
      <c r="G55" s="180">
        <f>G56+G58</f>
        <v>20</v>
      </c>
      <c r="H55" s="158">
        <f>H56+H58</f>
        <v>20</v>
      </c>
    </row>
    <row r="56" spans="1:8" ht="32.1" customHeight="1" x14ac:dyDescent="0.2">
      <c r="A56" s="37" t="s">
        <v>164</v>
      </c>
      <c r="B56" s="21">
        <v>1</v>
      </c>
      <c r="C56" s="21">
        <v>13</v>
      </c>
      <c r="D56" s="35" t="s">
        <v>38</v>
      </c>
      <c r="E56" s="23">
        <v>200</v>
      </c>
      <c r="F56" s="180">
        <f>F57</f>
        <v>370.9</v>
      </c>
      <c r="G56" s="180">
        <f>G57</f>
        <v>15</v>
      </c>
      <c r="H56" s="158">
        <f>H57</f>
        <v>15</v>
      </c>
    </row>
    <row r="57" spans="1:8" ht="32.1" customHeight="1" x14ac:dyDescent="0.2">
      <c r="A57" s="200" t="s">
        <v>18</v>
      </c>
      <c r="B57" s="20">
        <v>1</v>
      </c>
      <c r="C57" s="21">
        <v>13</v>
      </c>
      <c r="D57" s="35" t="s">
        <v>38</v>
      </c>
      <c r="E57" s="23">
        <v>240</v>
      </c>
      <c r="F57" s="316">
        <f>10+47.7+300+13.2</f>
        <v>370.9</v>
      </c>
      <c r="G57" s="234">
        <v>15</v>
      </c>
      <c r="H57" s="235">
        <v>15</v>
      </c>
    </row>
    <row r="58" spans="1:8" ht="15.95" customHeight="1" x14ac:dyDescent="0.2">
      <c r="A58" s="37" t="s">
        <v>19</v>
      </c>
      <c r="B58" s="10">
        <v>1</v>
      </c>
      <c r="C58" s="11">
        <v>13</v>
      </c>
      <c r="D58" s="35" t="s">
        <v>38</v>
      </c>
      <c r="E58" s="13">
        <v>800</v>
      </c>
      <c r="F58" s="179">
        <f>F59+F60</f>
        <v>5</v>
      </c>
      <c r="G58" s="179">
        <f>G59+G60</f>
        <v>5</v>
      </c>
      <c r="H58" s="157">
        <f>H59+H60</f>
        <v>5</v>
      </c>
    </row>
    <row r="59" spans="1:8" ht="15.95" hidden="1" customHeight="1" x14ac:dyDescent="0.2">
      <c r="A59" s="200" t="s">
        <v>39</v>
      </c>
      <c r="B59" s="20">
        <v>1</v>
      </c>
      <c r="C59" s="21">
        <v>13</v>
      </c>
      <c r="D59" s="36" t="s">
        <v>38</v>
      </c>
      <c r="E59" s="23">
        <v>830</v>
      </c>
      <c r="F59" s="234"/>
      <c r="G59" s="234"/>
      <c r="H59" s="235"/>
    </row>
    <row r="60" spans="1:8" ht="15.95" customHeight="1" x14ac:dyDescent="0.2">
      <c r="A60" s="196" t="s">
        <v>20</v>
      </c>
      <c r="B60" s="20">
        <v>1</v>
      </c>
      <c r="C60" s="21">
        <v>13</v>
      </c>
      <c r="D60" s="35" t="s">
        <v>38</v>
      </c>
      <c r="E60" s="23">
        <v>850</v>
      </c>
      <c r="F60" s="234">
        <v>5</v>
      </c>
      <c r="G60" s="234">
        <v>5</v>
      </c>
      <c r="H60" s="235">
        <v>5</v>
      </c>
    </row>
    <row r="61" spans="1:8" ht="15.95" customHeight="1" x14ac:dyDescent="0.2">
      <c r="A61" s="148" t="s">
        <v>40</v>
      </c>
      <c r="B61" s="3">
        <v>2</v>
      </c>
      <c r="C61" s="4">
        <v>3</v>
      </c>
      <c r="D61" s="5" t="s">
        <v>7</v>
      </c>
      <c r="E61" s="6" t="s">
        <v>7</v>
      </c>
      <c r="F61" s="178">
        <f t="shared" ref="F61:H62" si="11">F62</f>
        <v>349</v>
      </c>
      <c r="G61" s="178">
        <f t="shared" si="11"/>
        <v>362.3</v>
      </c>
      <c r="H61" s="156">
        <f t="shared" si="11"/>
        <v>376.4</v>
      </c>
    </row>
    <row r="62" spans="1:8" ht="15.95" customHeight="1" x14ac:dyDescent="0.2">
      <c r="A62" s="37" t="s">
        <v>15</v>
      </c>
      <c r="B62" s="10">
        <v>2</v>
      </c>
      <c r="C62" s="11">
        <v>3</v>
      </c>
      <c r="D62" s="12" t="s">
        <v>10</v>
      </c>
      <c r="E62" s="13" t="s">
        <v>7</v>
      </c>
      <c r="F62" s="179">
        <f t="shared" si="11"/>
        <v>349</v>
      </c>
      <c r="G62" s="179">
        <f t="shared" si="11"/>
        <v>362.3</v>
      </c>
      <c r="H62" s="157">
        <f t="shared" si="11"/>
        <v>376.4</v>
      </c>
    </row>
    <row r="63" spans="1:8" s="39" customFormat="1" ht="32.1" customHeight="1" x14ac:dyDescent="0.25">
      <c r="A63" s="37" t="s">
        <v>191</v>
      </c>
      <c r="B63" s="10">
        <v>2</v>
      </c>
      <c r="C63" s="11">
        <v>3</v>
      </c>
      <c r="D63" s="12" t="s">
        <v>42</v>
      </c>
      <c r="E63" s="38" t="s">
        <v>7</v>
      </c>
      <c r="F63" s="179">
        <f>F64+F66</f>
        <v>349</v>
      </c>
      <c r="G63" s="179">
        <f>G64+G66</f>
        <v>362.3</v>
      </c>
      <c r="H63" s="157">
        <f>H64+H66</f>
        <v>376.4</v>
      </c>
    </row>
    <row r="64" spans="1:8" ht="63.95" customHeight="1" x14ac:dyDescent="0.2">
      <c r="A64" s="37" t="s">
        <v>13</v>
      </c>
      <c r="B64" s="10">
        <v>2</v>
      </c>
      <c r="C64" s="11">
        <v>3</v>
      </c>
      <c r="D64" s="12" t="s">
        <v>42</v>
      </c>
      <c r="E64" s="13">
        <v>100</v>
      </c>
      <c r="F64" s="179">
        <f>F65</f>
        <v>317.2</v>
      </c>
      <c r="G64" s="179">
        <f>G65</f>
        <v>330.8</v>
      </c>
      <c r="H64" s="157">
        <f>H65</f>
        <v>344.9</v>
      </c>
    </row>
    <row r="65" spans="1:8" ht="32.1" customHeight="1" x14ac:dyDescent="0.2">
      <c r="A65" s="37" t="s">
        <v>43</v>
      </c>
      <c r="B65" s="10">
        <v>2</v>
      </c>
      <c r="C65" s="11">
        <v>3</v>
      </c>
      <c r="D65" s="12" t="s">
        <v>42</v>
      </c>
      <c r="E65" s="13">
        <v>120</v>
      </c>
      <c r="F65" s="236">
        <v>317.2</v>
      </c>
      <c r="G65" s="236">
        <v>330.8</v>
      </c>
      <c r="H65" s="237">
        <v>344.9</v>
      </c>
    </row>
    <row r="66" spans="1:8" ht="32.1" customHeight="1" x14ac:dyDescent="0.2">
      <c r="A66" s="37" t="s">
        <v>164</v>
      </c>
      <c r="B66" s="10">
        <v>2</v>
      </c>
      <c r="C66" s="11">
        <v>3</v>
      </c>
      <c r="D66" s="12" t="s">
        <v>44</v>
      </c>
      <c r="E66" s="13">
        <v>200</v>
      </c>
      <c r="F66" s="179">
        <f>F67</f>
        <v>31.8</v>
      </c>
      <c r="G66" s="179">
        <f>G67</f>
        <v>31.5</v>
      </c>
      <c r="H66" s="157">
        <f>H67</f>
        <v>31.5</v>
      </c>
    </row>
    <row r="67" spans="1:8" ht="32.1" customHeight="1" x14ac:dyDescent="0.2">
      <c r="A67" s="37" t="s">
        <v>18</v>
      </c>
      <c r="B67" s="10">
        <v>2</v>
      </c>
      <c r="C67" s="11">
        <v>3</v>
      </c>
      <c r="D67" s="12" t="s">
        <v>44</v>
      </c>
      <c r="E67" s="13">
        <v>240</v>
      </c>
      <c r="F67" s="236">
        <v>31.8</v>
      </c>
      <c r="G67" s="236">
        <v>31.5</v>
      </c>
      <c r="H67" s="237">
        <v>31.5</v>
      </c>
    </row>
    <row r="68" spans="1:8" ht="32.1" customHeight="1" x14ac:dyDescent="0.2">
      <c r="A68" s="148" t="s">
        <v>45</v>
      </c>
      <c r="B68" s="3">
        <v>3</v>
      </c>
      <c r="C68" s="11"/>
      <c r="D68" s="12"/>
      <c r="E68" s="13"/>
      <c r="F68" s="178">
        <f>F69</f>
        <v>1000</v>
      </c>
      <c r="G68" s="178">
        <f>G69</f>
        <v>600</v>
      </c>
      <c r="H68" s="156">
        <f>H69</f>
        <v>600</v>
      </c>
    </row>
    <row r="69" spans="1:8" ht="32.1" customHeight="1" x14ac:dyDescent="0.2">
      <c r="A69" s="2" t="s">
        <v>187</v>
      </c>
      <c r="B69" s="3">
        <v>3</v>
      </c>
      <c r="C69" s="4">
        <v>10</v>
      </c>
      <c r="D69" s="5" t="s">
        <v>7</v>
      </c>
      <c r="E69" s="6" t="s">
        <v>7</v>
      </c>
      <c r="F69" s="178">
        <f>F70+F77</f>
        <v>1000</v>
      </c>
      <c r="G69" s="178">
        <f>G70+G77</f>
        <v>600</v>
      </c>
      <c r="H69" s="156">
        <f>H70+H77</f>
        <v>600</v>
      </c>
    </row>
    <row r="70" spans="1:8" ht="49.5" customHeight="1" x14ac:dyDescent="0.2">
      <c r="A70" s="148" t="s">
        <v>222</v>
      </c>
      <c r="B70" s="3">
        <v>3</v>
      </c>
      <c r="C70" s="4">
        <v>10</v>
      </c>
      <c r="D70" s="5" t="s">
        <v>46</v>
      </c>
      <c r="E70" s="6" t="s">
        <v>7</v>
      </c>
      <c r="F70" s="178">
        <f>F71+F74</f>
        <v>1000</v>
      </c>
      <c r="G70" s="178">
        <f>G71+G74</f>
        <v>600</v>
      </c>
      <c r="H70" s="156">
        <f>H71+H74</f>
        <v>600</v>
      </c>
    </row>
    <row r="71" spans="1:8" ht="49.5" customHeight="1" x14ac:dyDescent="0.2">
      <c r="A71" s="37" t="s">
        <v>51</v>
      </c>
      <c r="B71" s="10">
        <v>3</v>
      </c>
      <c r="C71" s="11">
        <v>10</v>
      </c>
      <c r="D71" s="22" t="s">
        <v>48</v>
      </c>
      <c r="E71" s="13" t="s">
        <v>7</v>
      </c>
      <c r="F71" s="179">
        <f t="shared" ref="F71:H72" si="12">F72</f>
        <v>1000</v>
      </c>
      <c r="G71" s="179">
        <f t="shared" si="12"/>
        <v>600</v>
      </c>
      <c r="H71" s="157">
        <f t="shared" si="12"/>
        <v>600</v>
      </c>
    </row>
    <row r="72" spans="1:8" ht="32.1" customHeight="1" x14ac:dyDescent="0.2">
      <c r="A72" s="37" t="s">
        <v>164</v>
      </c>
      <c r="B72" s="20">
        <v>3</v>
      </c>
      <c r="C72" s="11">
        <v>10</v>
      </c>
      <c r="D72" s="22" t="s">
        <v>48</v>
      </c>
      <c r="E72" s="23">
        <v>200</v>
      </c>
      <c r="F72" s="180">
        <f t="shared" si="12"/>
        <v>1000</v>
      </c>
      <c r="G72" s="180">
        <f t="shared" si="12"/>
        <v>600</v>
      </c>
      <c r="H72" s="158">
        <f t="shared" si="12"/>
        <v>600</v>
      </c>
    </row>
    <row r="73" spans="1:8" ht="32.1" customHeight="1" x14ac:dyDescent="0.2">
      <c r="A73" s="200" t="s">
        <v>18</v>
      </c>
      <c r="B73" s="20">
        <v>3</v>
      </c>
      <c r="C73" s="11">
        <v>10</v>
      </c>
      <c r="D73" s="22" t="s">
        <v>48</v>
      </c>
      <c r="E73" s="23">
        <v>240</v>
      </c>
      <c r="F73" s="234">
        <f>600+400</f>
        <v>1000</v>
      </c>
      <c r="G73" s="234">
        <v>600</v>
      </c>
      <c r="H73" s="235">
        <v>600</v>
      </c>
    </row>
    <row r="74" spans="1:8" ht="32.1" hidden="1" customHeight="1" x14ac:dyDescent="0.2">
      <c r="A74" s="37" t="s">
        <v>53</v>
      </c>
      <c r="B74" s="10">
        <v>3</v>
      </c>
      <c r="C74" s="11">
        <v>10</v>
      </c>
      <c r="D74" s="12" t="s">
        <v>50</v>
      </c>
      <c r="E74" s="13"/>
      <c r="F74" s="179">
        <f t="shared" ref="F74:H75" si="13">F75</f>
        <v>0</v>
      </c>
      <c r="G74" s="179">
        <f t="shared" si="13"/>
        <v>0</v>
      </c>
      <c r="H74" s="157">
        <f t="shared" si="13"/>
        <v>0</v>
      </c>
    </row>
    <row r="75" spans="1:8" ht="32.1" hidden="1" customHeight="1" x14ac:dyDescent="0.2">
      <c r="A75" s="37" t="s">
        <v>164</v>
      </c>
      <c r="B75" s="10">
        <v>3</v>
      </c>
      <c r="C75" s="11">
        <v>10</v>
      </c>
      <c r="D75" s="12" t="s">
        <v>50</v>
      </c>
      <c r="E75" s="13">
        <v>200</v>
      </c>
      <c r="F75" s="179">
        <f t="shared" si="13"/>
        <v>0</v>
      </c>
      <c r="G75" s="179">
        <f t="shared" si="13"/>
        <v>0</v>
      </c>
      <c r="H75" s="157">
        <f t="shared" si="13"/>
        <v>0</v>
      </c>
    </row>
    <row r="76" spans="1:8" ht="32.1" hidden="1" customHeight="1" x14ac:dyDescent="0.2">
      <c r="A76" s="200" t="s">
        <v>18</v>
      </c>
      <c r="B76" s="10">
        <v>3</v>
      </c>
      <c r="C76" s="11">
        <v>10</v>
      </c>
      <c r="D76" s="12" t="s">
        <v>50</v>
      </c>
      <c r="E76" s="13">
        <v>240</v>
      </c>
      <c r="F76" s="236"/>
      <c r="G76" s="236"/>
      <c r="H76" s="237"/>
    </row>
    <row r="77" spans="1:8" ht="18" hidden="1" customHeight="1" x14ac:dyDescent="0.2">
      <c r="A77" s="203" t="s">
        <v>9</v>
      </c>
      <c r="B77" s="3">
        <v>3</v>
      </c>
      <c r="C77" s="4">
        <v>10</v>
      </c>
      <c r="D77" s="5" t="s">
        <v>10</v>
      </c>
      <c r="E77" s="6"/>
      <c r="F77" s="178">
        <f>F78+F81</f>
        <v>0</v>
      </c>
      <c r="G77" s="178">
        <f>G78+G81</f>
        <v>0</v>
      </c>
      <c r="H77" s="156">
        <f>H78+H81</f>
        <v>0</v>
      </c>
    </row>
    <row r="78" spans="1:8" ht="48" hidden="1" customHeight="1" x14ac:dyDescent="0.2">
      <c r="A78" s="37" t="s">
        <v>51</v>
      </c>
      <c r="B78" s="10">
        <v>3</v>
      </c>
      <c r="C78" s="11">
        <v>10</v>
      </c>
      <c r="D78" s="12" t="s">
        <v>52</v>
      </c>
      <c r="E78" s="13"/>
      <c r="F78" s="179">
        <f t="shared" ref="F78:H79" si="14">F79</f>
        <v>0</v>
      </c>
      <c r="G78" s="179">
        <f t="shared" si="14"/>
        <v>0</v>
      </c>
      <c r="H78" s="157">
        <f t="shared" si="14"/>
        <v>0</v>
      </c>
    </row>
    <row r="79" spans="1:8" ht="32.1" hidden="1" customHeight="1" x14ac:dyDescent="0.2">
      <c r="A79" s="37" t="s">
        <v>164</v>
      </c>
      <c r="B79" s="10">
        <v>3</v>
      </c>
      <c r="C79" s="11">
        <v>10</v>
      </c>
      <c r="D79" s="12" t="s">
        <v>52</v>
      </c>
      <c r="E79" s="13">
        <v>200</v>
      </c>
      <c r="F79" s="179">
        <f t="shared" si="14"/>
        <v>0</v>
      </c>
      <c r="G79" s="179">
        <f t="shared" si="14"/>
        <v>0</v>
      </c>
      <c r="H79" s="157">
        <f t="shared" si="14"/>
        <v>0</v>
      </c>
    </row>
    <row r="80" spans="1:8" ht="32.1" hidden="1" customHeight="1" x14ac:dyDescent="0.2">
      <c r="A80" s="200" t="s">
        <v>18</v>
      </c>
      <c r="B80" s="10">
        <v>3</v>
      </c>
      <c r="C80" s="11">
        <v>10</v>
      </c>
      <c r="D80" s="12" t="s">
        <v>52</v>
      </c>
      <c r="E80" s="13">
        <v>240</v>
      </c>
      <c r="F80" s="236"/>
      <c r="G80" s="236"/>
      <c r="H80" s="237"/>
    </row>
    <row r="81" spans="1:8" ht="32.1" hidden="1" customHeight="1" x14ac:dyDescent="0.2">
      <c r="A81" s="37" t="s">
        <v>53</v>
      </c>
      <c r="B81" s="10">
        <v>3</v>
      </c>
      <c r="C81" s="11">
        <v>10</v>
      </c>
      <c r="D81" s="12" t="s">
        <v>54</v>
      </c>
      <c r="E81" s="13"/>
      <c r="F81" s="179">
        <f t="shared" ref="F81:H82" si="15">F82</f>
        <v>0</v>
      </c>
      <c r="G81" s="179">
        <f t="shared" si="15"/>
        <v>0</v>
      </c>
      <c r="H81" s="157">
        <f t="shared" si="15"/>
        <v>0</v>
      </c>
    </row>
    <row r="82" spans="1:8" ht="32.1" hidden="1" customHeight="1" x14ac:dyDescent="0.2">
      <c r="A82" s="37" t="s">
        <v>164</v>
      </c>
      <c r="B82" s="10">
        <v>3</v>
      </c>
      <c r="C82" s="11">
        <v>10</v>
      </c>
      <c r="D82" s="12" t="s">
        <v>54</v>
      </c>
      <c r="E82" s="13">
        <v>200</v>
      </c>
      <c r="F82" s="179">
        <f t="shared" si="15"/>
        <v>0</v>
      </c>
      <c r="G82" s="179">
        <f t="shared" si="15"/>
        <v>0</v>
      </c>
      <c r="H82" s="157">
        <f t="shared" si="15"/>
        <v>0</v>
      </c>
    </row>
    <row r="83" spans="1:8" ht="32.1" hidden="1" customHeight="1" x14ac:dyDescent="0.2">
      <c r="A83" s="200" t="s">
        <v>18</v>
      </c>
      <c r="B83" s="10">
        <v>3</v>
      </c>
      <c r="C83" s="11">
        <v>10</v>
      </c>
      <c r="D83" s="12" t="s">
        <v>54</v>
      </c>
      <c r="E83" s="13">
        <v>240</v>
      </c>
      <c r="F83" s="236"/>
      <c r="G83" s="236"/>
      <c r="H83" s="237"/>
    </row>
    <row r="84" spans="1:8" ht="15.95" customHeight="1" x14ac:dyDescent="0.2">
      <c r="A84" s="203" t="s">
        <v>55</v>
      </c>
      <c r="B84" s="15">
        <v>4</v>
      </c>
      <c r="C84" s="11"/>
      <c r="D84" s="12"/>
      <c r="E84" s="13"/>
      <c r="F84" s="178">
        <f>F85+F93</f>
        <v>72464.400000000009</v>
      </c>
      <c r="G84" s="178">
        <f t="shared" ref="G84:H84" si="16">G85+G93</f>
        <v>17000</v>
      </c>
      <c r="H84" s="156">
        <f t="shared" si="16"/>
        <v>19000</v>
      </c>
    </row>
    <row r="85" spans="1:8" ht="15.95" hidden="1" customHeight="1" x14ac:dyDescent="0.2">
      <c r="A85" s="204" t="s">
        <v>56</v>
      </c>
      <c r="B85" s="40">
        <v>4</v>
      </c>
      <c r="C85" s="41">
        <v>6</v>
      </c>
      <c r="D85" s="42" t="s">
        <v>7</v>
      </c>
      <c r="E85" s="43" t="s">
        <v>7</v>
      </c>
      <c r="F85" s="184">
        <f>F86</f>
        <v>0</v>
      </c>
      <c r="G85" s="184">
        <f>G86</f>
        <v>0</v>
      </c>
      <c r="H85" s="162">
        <f>H86</f>
        <v>0</v>
      </c>
    </row>
    <row r="86" spans="1:8" ht="18" hidden="1" customHeight="1" x14ac:dyDescent="0.2">
      <c r="A86" s="205" t="s">
        <v>9</v>
      </c>
      <c r="B86" s="45">
        <v>4</v>
      </c>
      <c r="C86" s="46">
        <v>6</v>
      </c>
      <c r="D86" s="47" t="s">
        <v>10</v>
      </c>
      <c r="E86" s="48"/>
      <c r="F86" s="185">
        <f>F87+F90</f>
        <v>0</v>
      </c>
      <c r="G86" s="185">
        <f>G87+G90</f>
        <v>0</v>
      </c>
      <c r="H86" s="163">
        <f>H87+H90</f>
        <v>0</v>
      </c>
    </row>
    <row r="87" spans="1:8" ht="15.95" hidden="1" customHeight="1" x14ac:dyDescent="0.2">
      <c r="A87" s="205" t="s">
        <v>57</v>
      </c>
      <c r="B87" s="45">
        <v>4</v>
      </c>
      <c r="C87" s="46">
        <v>6</v>
      </c>
      <c r="D87" s="47" t="s">
        <v>58</v>
      </c>
      <c r="E87" s="48"/>
      <c r="F87" s="185">
        <f t="shared" ref="F87:H88" si="17">F88</f>
        <v>0</v>
      </c>
      <c r="G87" s="185">
        <f t="shared" si="17"/>
        <v>0</v>
      </c>
      <c r="H87" s="163">
        <f t="shared" si="17"/>
        <v>0</v>
      </c>
    </row>
    <row r="88" spans="1:8" ht="32.1" hidden="1" customHeight="1" x14ac:dyDescent="0.2">
      <c r="A88" s="37" t="s">
        <v>164</v>
      </c>
      <c r="B88" s="45">
        <v>4</v>
      </c>
      <c r="C88" s="46">
        <v>6</v>
      </c>
      <c r="D88" s="47" t="s">
        <v>58</v>
      </c>
      <c r="E88" s="49">
        <v>200</v>
      </c>
      <c r="F88" s="185">
        <f t="shared" si="17"/>
        <v>0</v>
      </c>
      <c r="G88" s="185">
        <f t="shared" si="17"/>
        <v>0</v>
      </c>
      <c r="H88" s="163">
        <f t="shared" si="17"/>
        <v>0</v>
      </c>
    </row>
    <row r="89" spans="1:8" ht="32.1" hidden="1" customHeight="1" x14ac:dyDescent="0.2">
      <c r="A89" s="206" t="s">
        <v>18</v>
      </c>
      <c r="B89" s="51">
        <v>4</v>
      </c>
      <c r="C89" s="52">
        <v>6</v>
      </c>
      <c r="D89" s="47" t="s">
        <v>58</v>
      </c>
      <c r="E89" s="53">
        <v>240</v>
      </c>
      <c r="F89" s="239"/>
      <c r="G89" s="239"/>
      <c r="H89" s="240"/>
    </row>
    <row r="90" spans="1:8" ht="15.95" hidden="1" customHeight="1" x14ac:dyDescent="0.2">
      <c r="A90" s="205" t="s">
        <v>59</v>
      </c>
      <c r="B90" s="45">
        <v>4</v>
      </c>
      <c r="C90" s="46">
        <v>6</v>
      </c>
      <c r="D90" s="47" t="s">
        <v>60</v>
      </c>
      <c r="E90" s="49"/>
      <c r="F90" s="185">
        <f t="shared" ref="F90:H91" si="18">F91</f>
        <v>0</v>
      </c>
      <c r="G90" s="185">
        <f t="shared" si="18"/>
        <v>0</v>
      </c>
      <c r="H90" s="163">
        <f t="shared" si="18"/>
        <v>0</v>
      </c>
    </row>
    <row r="91" spans="1:8" ht="32.1" hidden="1" customHeight="1" x14ac:dyDescent="0.2">
      <c r="A91" s="37" t="s">
        <v>164</v>
      </c>
      <c r="B91" s="45">
        <v>4</v>
      </c>
      <c r="C91" s="46">
        <v>6</v>
      </c>
      <c r="D91" s="47" t="s">
        <v>60</v>
      </c>
      <c r="E91" s="49">
        <v>200</v>
      </c>
      <c r="F91" s="185">
        <f t="shared" si="18"/>
        <v>0</v>
      </c>
      <c r="G91" s="185">
        <f t="shared" si="18"/>
        <v>0</v>
      </c>
      <c r="H91" s="163">
        <f t="shared" si="18"/>
        <v>0</v>
      </c>
    </row>
    <row r="92" spans="1:8" ht="32.1" hidden="1" customHeight="1" x14ac:dyDescent="0.2">
      <c r="A92" s="206" t="s">
        <v>18</v>
      </c>
      <c r="B92" s="51">
        <v>4</v>
      </c>
      <c r="C92" s="52">
        <v>6</v>
      </c>
      <c r="D92" s="47" t="s">
        <v>60</v>
      </c>
      <c r="E92" s="53">
        <v>240</v>
      </c>
      <c r="F92" s="241"/>
      <c r="G92" s="241"/>
      <c r="H92" s="242"/>
    </row>
    <row r="93" spans="1:8" ht="15.95" customHeight="1" x14ac:dyDescent="0.2">
      <c r="A93" s="203" t="s">
        <v>61</v>
      </c>
      <c r="B93" s="15">
        <v>4</v>
      </c>
      <c r="C93" s="16">
        <v>9</v>
      </c>
      <c r="D93" s="17" t="s">
        <v>7</v>
      </c>
      <c r="E93" s="18" t="s">
        <v>7</v>
      </c>
      <c r="F93" s="181">
        <f>F94+F111</f>
        <v>72464.400000000009</v>
      </c>
      <c r="G93" s="181">
        <f t="shared" ref="G93:H93" si="19">G94+G111</f>
        <v>17000</v>
      </c>
      <c r="H93" s="159">
        <f t="shared" si="19"/>
        <v>19000</v>
      </c>
    </row>
    <row r="94" spans="1:8" ht="46.5" customHeight="1" x14ac:dyDescent="0.2">
      <c r="A94" s="148" t="s">
        <v>224</v>
      </c>
      <c r="B94" s="3">
        <v>4</v>
      </c>
      <c r="C94" s="4">
        <v>9</v>
      </c>
      <c r="D94" s="5" t="s">
        <v>62</v>
      </c>
      <c r="E94" s="18"/>
      <c r="F94" s="181">
        <f>F95+F107</f>
        <v>72464.400000000009</v>
      </c>
      <c r="G94" s="181">
        <f>G95+G107</f>
        <v>17000</v>
      </c>
      <c r="H94" s="159">
        <f>H95+H107</f>
        <v>19000</v>
      </c>
    </row>
    <row r="95" spans="1:8" ht="31.5" customHeight="1" x14ac:dyDescent="0.2">
      <c r="A95" s="148" t="s">
        <v>199</v>
      </c>
      <c r="B95" s="3">
        <v>4</v>
      </c>
      <c r="C95" s="4">
        <v>9</v>
      </c>
      <c r="D95" s="5" t="s">
        <v>63</v>
      </c>
      <c r="E95" s="18"/>
      <c r="F95" s="181">
        <f>F96+F101+F104</f>
        <v>68943.3</v>
      </c>
      <c r="G95" s="181">
        <f t="shared" ref="F95:H97" si="20">G96</f>
        <v>14390.9</v>
      </c>
      <c r="H95" s="159">
        <f t="shared" si="20"/>
        <v>16292.8</v>
      </c>
    </row>
    <row r="96" spans="1:8" ht="31.5" customHeight="1" x14ac:dyDescent="0.2">
      <c r="A96" s="37" t="s">
        <v>202</v>
      </c>
      <c r="B96" s="10">
        <v>4</v>
      </c>
      <c r="C96" s="11">
        <v>9</v>
      </c>
      <c r="D96" s="12" t="s">
        <v>64</v>
      </c>
      <c r="E96" s="18"/>
      <c r="F96" s="180">
        <f>F97+F99</f>
        <v>31444.2</v>
      </c>
      <c r="G96" s="180">
        <f t="shared" si="20"/>
        <v>14390.9</v>
      </c>
      <c r="H96" s="158">
        <f t="shared" si="20"/>
        <v>16292.8</v>
      </c>
    </row>
    <row r="97" spans="1:8" ht="32.1" customHeight="1" x14ac:dyDescent="0.2">
      <c r="A97" s="37" t="s">
        <v>164</v>
      </c>
      <c r="B97" s="10">
        <v>4</v>
      </c>
      <c r="C97" s="11">
        <v>9</v>
      </c>
      <c r="D97" s="12" t="s">
        <v>64</v>
      </c>
      <c r="E97" s="23">
        <v>200</v>
      </c>
      <c r="F97" s="180">
        <f t="shared" si="20"/>
        <v>15198.2</v>
      </c>
      <c r="G97" s="180">
        <f t="shared" si="20"/>
        <v>14390.9</v>
      </c>
      <c r="H97" s="158">
        <f t="shared" si="20"/>
        <v>16292.8</v>
      </c>
    </row>
    <row r="98" spans="1:8" ht="32.1" customHeight="1" x14ac:dyDescent="0.2">
      <c r="A98" s="200" t="s">
        <v>18</v>
      </c>
      <c r="B98" s="10">
        <v>4</v>
      </c>
      <c r="C98" s="11">
        <v>9</v>
      </c>
      <c r="D98" s="12" t="s">
        <v>64</v>
      </c>
      <c r="E98" s="23">
        <v>240</v>
      </c>
      <c r="F98" s="234">
        <v>15198.2</v>
      </c>
      <c r="G98" s="234">
        <v>14390.9</v>
      </c>
      <c r="H98" s="235">
        <v>16292.8</v>
      </c>
    </row>
    <row r="99" spans="1:8" ht="32.1" customHeight="1" x14ac:dyDescent="0.2">
      <c r="A99" s="37" t="s">
        <v>216</v>
      </c>
      <c r="B99" s="10">
        <v>4</v>
      </c>
      <c r="C99" s="11">
        <v>9</v>
      </c>
      <c r="D99" s="12" t="s">
        <v>64</v>
      </c>
      <c r="E99" s="23">
        <v>400</v>
      </c>
      <c r="F99" s="180">
        <f>F100</f>
        <v>16246</v>
      </c>
      <c r="G99" s="180">
        <f t="shared" ref="G99:H99" si="21">G100</f>
        <v>0</v>
      </c>
      <c r="H99" s="158">
        <f t="shared" si="21"/>
        <v>0</v>
      </c>
    </row>
    <row r="100" spans="1:8" ht="17.25" customHeight="1" x14ac:dyDescent="0.2">
      <c r="A100" s="37" t="s">
        <v>217</v>
      </c>
      <c r="B100" s="10">
        <v>4</v>
      </c>
      <c r="C100" s="11">
        <v>9</v>
      </c>
      <c r="D100" s="12" t="s">
        <v>64</v>
      </c>
      <c r="E100" s="23">
        <v>410</v>
      </c>
      <c r="F100" s="316">
        <f>900+8600+6746</f>
        <v>16246</v>
      </c>
      <c r="G100" s="234">
        <v>0</v>
      </c>
      <c r="H100" s="235">
        <v>0</v>
      </c>
    </row>
    <row r="101" spans="1:8" ht="48" customHeight="1" x14ac:dyDescent="0.2">
      <c r="A101" s="255" t="s">
        <v>214</v>
      </c>
      <c r="B101" s="3">
        <v>4</v>
      </c>
      <c r="C101" s="4">
        <v>9</v>
      </c>
      <c r="D101" s="5" t="s">
        <v>215</v>
      </c>
      <c r="E101" s="18"/>
      <c r="F101" s="181">
        <f t="shared" ref="F101:H102" si="22">F102</f>
        <v>36982.9</v>
      </c>
      <c r="G101" s="181">
        <f t="shared" si="22"/>
        <v>0</v>
      </c>
      <c r="H101" s="181">
        <f t="shared" si="22"/>
        <v>0</v>
      </c>
    </row>
    <row r="102" spans="1:8" ht="32.1" customHeight="1" x14ac:dyDescent="0.2">
      <c r="A102" s="37" t="s">
        <v>216</v>
      </c>
      <c r="B102" s="10">
        <v>4</v>
      </c>
      <c r="C102" s="11">
        <v>9</v>
      </c>
      <c r="D102" s="12" t="s">
        <v>215</v>
      </c>
      <c r="E102" s="23">
        <v>400</v>
      </c>
      <c r="F102" s="180">
        <f>F103</f>
        <v>36982.9</v>
      </c>
      <c r="G102" s="180">
        <f t="shared" si="22"/>
        <v>0</v>
      </c>
      <c r="H102" s="180">
        <f t="shared" si="22"/>
        <v>0</v>
      </c>
    </row>
    <row r="103" spans="1:8" ht="16.5" customHeight="1" x14ac:dyDescent="0.2">
      <c r="A103" s="37" t="s">
        <v>217</v>
      </c>
      <c r="B103" s="10">
        <v>4</v>
      </c>
      <c r="C103" s="11">
        <v>9</v>
      </c>
      <c r="D103" s="12" t="s">
        <v>215</v>
      </c>
      <c r="E103" s="23">
        <v>410</v>
      </c>
      <c r="F103" s="234">
        <f>18766.5+18216.4</f>
        <v>36982.9</v>
      </c>
      <c r="G103" s="234">
        <v>0</v>
      </c>
      <c r="H103" s="235">
        <v>0</v>
      </c>
    </row>
    <row r="104" spans="1:8" ht="32.1" customHeight="1" x14ac:dyDescent="0.2">
      <c r="A104" s="255" t="s">
        <v>218</v>
      </c>
      <c r="B104" s="3">
        <v>4</v>
      </c>
      <c r="C104" s="4">
        <v>9</v>
      </c>
      <c r="D104" s="5" t="s">
        <v>219</v>
      </c>
      <c r="E104" s="18"/>
      <c r="F104" s="181">
        <f t="shared" ref="F104:H105" si="23">F105</f>
        <v>516.20000000000005</v>
      </c>
      <c r="G104" s="181">
        <f t="shared" si="23"/>
        <v>0</v>
      </c>
      <c r="H104" s="181">
        <f t="shared" si="23"/>
        <v>0</v>
      </c>
    </row>
    <row r="105" spans="1:8" ht="32.1" customHeight="1" x14ac:dyDescent="0.2">
      <c r="A105" s="37" t="s">
        <v>216</v>
      </c>
      <c r="B105" s="10">
        <v>4</v>
      </c>
      <c r="C105" s="11">
        <v>9</v>
      </c>
      <c r="D105" s="12" t="s">
        <v>219</v>
      </c>
      <c r="E105" s="23">
        <v>400</v>
      </c>
      <c r="F105" s="180">
        <f>F106</f>
        <v>516.20000000000005</v>
      </c>
      <c r="G105" s="180">
        <f t="shared" si="23"/>
        <v>0</v>
      </c>
      <c r="H105" s="180">
        <f t="shared" si="23"/>
        <v>0</v>
      </c>
    </row>
    <row r="106" spans="1:8" ht="17.25" customHeight="1" x14ac:dyDescent="0.2">
      <c r="A106" s="37" t="s">
        <v>217</v>
      </c>
      <c r="B106" s="10">
        <v>4</v>
      </c>
      <c r="C106" s="11">
        <v>9</v>
      </c>
      <c r="D106" s="12" t="s">
        <v>219</v>
      </c>
      <c r="E106" s="23">
        <v>410</v>
      </c>
      <c r="F106" s="234">
        <v>516.20000000000005</v>
      </c>
      <c r="G106" s="234">
        <v>0</v>
      </c>
      <c r="H106" s="235">
        <v>0</v>
      </c>
    </row>
    <row r="107" spans="1:8" ht="33" customHeight="1" x14ac:dyDescent="0.2">
      <c r="A107" s="148" t="s">
        <v>200</v>
      </c>
      <c r="B107" s="3">
        <v>4</v>
      </c>
      <c r="C107" s="4">
        <v>9</v>
      </c>
      <c r="D107" s="5" t="s">
        <v>65</v>
      </c>
      <c r="E107" s="18"/>
      <c r="F107" s="181">
        <f t="shared" ref="F107:H109" si="24">F108</f>
        <v>3521.1000000000004</v>
      </c>
      <c r="G107" s="181">
        <f t="shared" si="24"/>
        <v>2609.1</v>
      </c>
      <c r="H107" s="159">
        <f t="shared" si="24"/>
        <v>2707.2</v>
      </c>
    </row>
    <row r="108" spans="1:8" ht="32.1" customHeight="1" x14ac:dyDescent="0.2">
      <c r="A108" s="37" t="s">
        <v>203</v>
      </c>
      <c r="B108" s="10">
        <v>4</v>
      </c>
      <c r="C108" s="11">
        <v>9</v>
      </c>
      <c r="D108" s="12" t="s">
        <v>66</v>
      </c>
      <c r="E108" s="18"/>
      <c r="F108" s="180">
        <f t="shared" si="24"/>
        <v>3521.1000000000004</v>
      </c>
      <c r="G108" s="180">
        <f t="shared" si="24"/>
        <v>2609.1</v>
      </c>
      <c r="H108" s="158">
        <f t="shared" si="24"/>
        <v>2707.2</v>
      </c>
    </row>
    <row r="109" spans="1:8" ht="32.1" customHeight="1" x14ac:dyDescent="0.2">
      <c r="A109" s="37" t="s">
        <v>164</v>
      </c>
      <c r="B109" s="10">
        <v>4</v>
      </c>
      <c r="C109" s="11">
        <v>9</v>
      </c>
      <c r="D109" s="12" t="s">
        <v>66</v>
      </c>
      <c r="E109" s="23">
        <v>200</v>
      </c>
      <c r="F109" s="180">
        <f t="shared" si="24"/>
        <v>3521.1000000000004</v>
      </c>
      <c r="G109" s="180">
        <f t="shared" si="24"/>
        <v>2609.1</v>
      </c>
      <c r="H109" s="158">
        <f t="shared" si="24"/>
        <v>2707.2</v>
      </c>
    </row>
    <row r="110" spans="1:8" ht="32.1" customHeight="1" x14ac:dyDescent="0.2">
      <c r="A110" s="200" t="s">
        <v>18</v>
      </c>
      <c r="B110" s="10">
        <v>4</v>
      </c>
      <c r="C110" s="11">
        <v>9</v>
      </c>
      <c r="D110" s="12" t="s">
        <v>66</v>
      </c>
      <c r="E110" s="23">
        <v>240</v>
      </c>
      <c r="F110" s="316">
        <f>2101.8+869.3+550</f>
        <v>3521.1000000000004</v>
      </c>
      <c r="G110" s="234">
        <v>2609.1</v>
      </c>
      <c r="H110" s="235">
        <v>2707.2</v>
      </c>
    </row>
    <row r="111" spans="1:8" ht="18" hidden="1" customHeight="1" x14ac:dyDescent="0.2">
      <c r="A111" s="148" t="s">
        <v>9</v>
      </c>
      <c r="B111" s="3">
        <v>4</v>
      </c>
      <c r="C111" s="4">
        <v>9</v>
      </c>
      <c r="D111" s="5" t="s">
        <v>10</v>
      </c>
      <c r="E111" s="6"/>
      <c r="F111" s="178">
        <f t="shared" ref="F111:H113" si="25">F112</f>
        <v>0</v>
      </c>
      <c r="G111" s="178">
        <f t="shared" si="25"/>
        <v>0</v>
      </c>
      <c r="H111" s="159">
        <f t="shared" si="25"/>
        <v>0</v>
      </c>
    </row>
    <row r="112" spans="1:8" ht="48" hidden="1" customHeight="1" x14ac:dyDescent="0.2">
      <c r="A112" s="37" t="s">
        <v>177</v>
      </c>
      <c r="B112" s="10">
        <v>4</v>
      </c>
      <c r="C112" s="11">
        <v>9</v>
      </c>
      <c r="D112" s="12" t="s">
        <v>70</v>
      </c>
      <c r="E112" s="23"/>
      <c r="F112" s="180">
        <f t="shared" si="25"/>
        <v>0</v>
      </c>
      <c r="G112" s="180">
        <f t="shared" si="25"/>
        <v>0</v>
      </c>
      <c r="H112" s="158">
        <f t="shared" si="25"/>
        <v>0</v>
      </c>
    </row>
    <row r="113" spans="1:8" ht="32.1" hidden="1" customHeight="1" x14ac:dyDescent="0.2">
      <c r="A113" s="37" t="s">
        <v>164</v>
      </c>
      <c r="B113" s="10">
        <v>4</v>
      </c>
      <c r="C113" s="11">
        <v>9</v>
      </c>
      <c r="D113" s="12" t="s">
        <v>70</v>
      </c>
      <c r="E113" s="23">
        <v>200</v>
      </c>
      <c r="F113" s="180">
        <f t="shared" si="25"/>
        <v>0</v>
      </c>
      <c r="G113" s="180">
        <f t="shared" si="25"/>
        <v>0</v>
      </c>
      <c r="H113" s="158">
        <f t="shared" si="25"/>
        <v>0</v>
      </c>
    </row>
    <row r="114" spans="1:8" ht="32.1" hidden="1" customHeight="1" x14ac:dyDescent="0.2">
      <c r="A114" s="200" t="s">
        <v>18</v>
      </c>
      <c r="B114" s="10">
        <v>4</v>
      </c>
      <c r="C114" s="11">
        <v>9</v>
      </c>
      <c r="D114" s="12" t="s">
        <v>70</v>
      </c>
      <c r="E114" s="23">
        <v>240</v>
      </c>
      <c r="F114" s="234"/>
      <c r="G114" s="234"/>
      <c r="H114" s="235"/>
    </row>
    <row r="115" spans="1:8" ht="15.95" customHeight="1" x14ac:dyDescent="0.2">
      <c r="A115" s="203" t="s">
        <v>74</v>
      </c>
      <c r="B115" s="15">
        <v>5</v>
      </c>
      <c r="C115" s="16" t="s">
        <v>7</v>
      </c>
      <c r="D115" s="17" t="s">
        <v>7</v>
      </c>
      <c r="E115" s="18" t="s">
        <v>7</v>
      </c>
      <c r="F115" s="181">
        <f>F116+F128+F137</f>
        <v>22393.1</v>
      </c>
      <c r="G115" s="181">
        <f>G116+G128+G137</f>
        <v>16518.7</v>
      </c>
      <c r="H115" s="159">
        <f>H116+H128+H137</f>
        <v>17048.099999999999</v>
      </c>
    </row>
    <row r="116" spans="1:8" ht="15.95" customHeight="1" x14ac:dyDescent="0.2">
      <c r="A116" s="148" t="s">
        <v>75</v>
      </c>
      <c r="B116" s="3">
        <v>5</v>
      </c>
      <c r="C116" s="4">
        <v>1</v>
      </c>
      <c r="D116" s="5" t="s">
        <v>7</v>
      </c>
      <c r="E116" s="6" t="s">
        <v>7</v>
      </c>
      <c r="F116" s="178">
        <f>F117+F121</f>
        <v>546.6</v>
      </c>
      <c r="G116" s="178">
        <f t="shared" ref="G116:H116" si="26">G117+G121</f>
        <v>925.30000000000007</v>
      </c>
      <c r="H116" s="178">
        <f t="shared" si="26"/>
        <v>234.6</v>
      </c>
    </row>
    <row r="117" spans="1:8" ht="32.25" customHeight="1" x14ac:dyDescent="0.2">
      <c r="A117" s="148" t="s">
        <v>294</v>
      </c>
      <c r="B117" s="3">
        <v>5</v>
      </c>
      <c r="C117" s="4">
        <v>1</v>
      </c>
      <c r="D117" s="5" t="s">
        <v>265</v>
      </c>
      <c r="E117" s="6"/>
      <c r="F117" s="178">
        <f>F118</f>
        <v>0</v>
      </c>
      <c r="G117" s="178">
        <f t="shared" ref="G117:H117" si="27">G118</f>
        <v>690.7</v>
      </c>
      <c r="H117" s="178">
        <f t="shared" si="27"/>
        <v>0</v>
      </c>
    </row>
    <row r="118" spans="1:8" ht="31.5" customHeight="1" x14ac:dyDescent="0.2">
      <c r="A118" s="256" t="s">
        <v>262</v>
      </c>
      <c r="B118" s="3">
        <v>5</v>
      </c>
      <c r="C118" s="4">
        <v>1</v>
      </c>
      <c r="D118" s="5" t="s">
        <v>260</v>
      </c>
      <c r="E118" s="6"/>
      <c r="F118" s="178">
        <f>F119</f>
        <v>0</v>
      </c>
      <c r="G118" s="178">
        <f t="shared" ref="G118:H119" si="28">G119</f>
        <v>690.7</v>
      </c>
      <c r="H118" s="178">
        <f t="shared" si="28"/>
        <v>0</v>
      </c>
    </row>
    <row r="119" spans="1:8" ht="32.25" customHeight="1" x14ac:dyDescent="0.2">
      <c r="A119" s="37" t="s">
        <v>261</v>
      </c>
      <c r="B119" s="10">
        <v>5</v>
      </c>
      <c r="C119" s="11">
        <v>1</v>
      </c>
      <c r="D119" s="12" t="s">
        <v>260</v>
      </c>
      <c r="E119" s="13">
        <v>400</v>
      </c>
      <c r="F119" s="179">
        <f>F120</f>
        <v>0</v>
      </c>
      <c r="G119" s="179">
        <f t="shared" si="28"/>
        <v>690.7</v>
      </c>
      <c r="H119" s="179">
        <f t="shared" si="28"/>
        <v>0</v>
      </c>
    </row>
    <row r="120" spans="1:8" ht="15.95" customHeight="1" x14ac:dyDescent="0.2">
      <c r="A120" s="196" t="s">
        <v>217</v>
      </c>
      <c r="B120" s="10">
        <v>5</v>
      </c>
      <c r="C120" s="11">
        <v>1</v>
      </c>
      <c r="D120" s="12" t="s">
        <v>260</v>
      </c>
      <c r="E120" s="13">
        <v>410</v>
      </c>
      <c r="F120" s="236">
        <v>0</v>
      </c>
      <c r="G120" s="236">
        <v>690.7</v>
      </c>
      <c r="H120" s="237">
        <v>0</v>
      </c>
    </row>
    <row r="121" spans="1:8" ht="15.95" customHeight="1" x14ac:dyDescent="0.2">
      <c r="A121" s="37" t="s">
        <v>76</v>
      </c>
      <c r="B121" s="10">
        <v>5</v>
      </c>
      <c r="C121" s="11">
        <v>1</v>
      </c>
      <c r="D121" s="12" t="s">
        <v>10</v>
      </c>
      <c r="E121" s="13"/>
      <c r="F121" s="179">
        <f>F122+F125</f>
        <v>546.6</v>
      </c>
      <c r="G121" s="179">
        <f>G122+G125</f>
        <v>234.6</v>
      </c>
      <c r="H121" s="157">
        <f>H122+H125</f>
        <v>234.6</v>
      </c>
    </row>
    <row r="122" spans="1:8" ht="23.25" hidden="1" customHeight="1" x14ac:dyDescent="0.2">
      <c r="A122" s="37" t="s">
        <v>210</v>
      </c>
      <c r="B122" s="10">
        <v>5</v>
      </c>
      <c r="C122" s="11">
        <v>1</v>
      </c>
      <c r="D122" s="12" t="s">
        <v>78</v>
      </c>
      <c r="E122" s="13"/>
      <c r="F122" s="179">
        <f>F123</f>
        <v>0</v>
      </c>
      <c r="G122" s="179">
        <f t="shared" ref="G122:H122" si="29">G123</f>
        <v>0</v>
      </c>
      <c r="H122" s="179">
        <f t="shared" si="29"/>
        <v>0</v>
      </c>
    </row>
    <row r="123" spans="1:8" ht="32.1" hidden="1" customHeight="1" x14ac:dyDescent="0.2">
      <c r="A123" s="37" t="s">
        <v>164</v>
      </c>
      <c r="B123" s="10">
        <v>5</v>
      </c>
      <c r="C123" s="11">
        <v>1</v>
      </c>
      <c r="D123" s="12" t="s">
        <v>78</v>
      </c>
      <c r="E123" s="13">
        <v>200</v>
      </c>
      <c r="F123" s="179">
        <f>F124</f>
        <v>0</v>
      </c>
      <c r="G123" s="179">
        <f>G124</f>
        <v>0</v>
      </c>
      <c r="H123" s="157">
        <f>H124</f>
        <v>0</v>
      </c>
    </row>
    <row r="124" spans="1:8" ht="32.1" hidden="1" customHeight="1" x14ac:dyDescent="0.2">
      <c r="A124" s="200" t="s">
        <v>18</v>
      </c>
      <c r="B124" s="10">
        <v>5</v>
      </c>
      <c r="C124" s="11">
        <v>1</v>
      </c>
      <c r="D124" s="12" t="s">
        <v>78</v>
      </c>
      <c r="E124" s="13">
        <v>240</v>
      </c>
      <c r="F124" s="236"/>
      <c r="G124" s="236"/>
      <c r="H124" s="237"/>
    </row>
    <row r="125" spans="1:8" ht="15.75" x14ac:dyDescent="0.2">
      <c r="A125" s="200" t="s">
        <v>79</v>
      </c>
      <c r="B125" s="10">
        <v>5</v>
      </c>
      <c r="C125" s="11">
        <v>1</v>
      </c>
      <c r="D125" s="12" t="s">
        <v>80</v>
      </c>
      <c r="E125" s="13"/>
      <c r="F125" s="179">
        <f t="shared" ref="F125:H126" si="30">F126</f>
        <v>546.6</v>
      </c>
      <c r="G125" s="179">
        <f t="shared" si="30"/>
        <v>234.6</v>
      </c>
      <c r="H125" s="157">
        <f t="shared" si="30"/>
        <v>234.6</v>
      </c>
    </row>
    <row r="126" spans="1:8" ht="32.1" customHeight="1" x14ac:dyDescent="0.2">
      <c r="A126" s="37" t="s">
        <v>164</v>
      </c>
      <c r="B126" s="10">
        <v>5</v>
      </c>
      <c r="C126" s="11">
        <v>1</v>
      </c>
      <c r="D126" s="12" t="s">
        <v>80</v>
      </c>
      <c r="E126" s="13">
        <v>200</v>
      </c>
      <c r="F126" s="179">
        <f t="shared" si="30"/>
        <v>546.6</v>
      </c>
      <c r="G126" s="179">
        <f t="shared" si="30"/>
        <v>234.6</v>
      </c>
      <c r="H126" s="157">
        <f t="shared" si="30"/>
        <v>234.6</v>
      </c>
    </row>
    <row r="127" spans="1:8" ht="32.1" customHeight="1" x14ac:dyDescent="0.2">
      <c r="A127" s="200" t="s">
        <v>18</v>
      </c>
      <c r="B127" s="10">
        <v>5</v>
      </c>
      <c r="C127" s="11">
        <v>1</v>
      </c>
      <c r="D127" s="12" t="s">
        <v>80</v>
      </c>
      <c r="E127" s="13">
        <v>240</v>
      </c>
      <c r="F127" s="317">
        <f>234.6+12+300</f>
        <v>546.6</v>
      </c>
      <c r="G127" s="236">
        <v>234.6</v>
      </c>
      <c r="H127" s="237">
        <v>234.6</v>
      </c>
    </row>
    <row r="128" spans="1:8" ht="15.95" hidden="1" customHeight="1" x14ac:dyDescent="0.2">
      <c r="A128" s="124" t="s">
        <v>81</v>
      </c>
      <c r="B128" s="16">
        <v>5</v>
      </c>
      <c r="C128" s="16">
        <v>2</v>
      </c>
      <c r="D128" s="55"/>
      <c r="E128" s="18" t="s">
        <v>7</v>
      </c>
      <c r="F128" s="181">
        <f>F129+F133</f>
        <v>0</v>
      </c>
      <c r="G128" s="181">
        <f>G129+G133</f>
        <v>0</v>
      </c>
      <c r="H128" s="159">
        <f>H129+H133</f>
        <v>0</v>
      </c>
    </row>
    <row r="129" spans="1:8" ht="32.1" hidden="1" customHeight="1" x14ac:dyDescent="0.2">
      <c r="A129" s="147" t="s">
        <v>174</v>
      </c>
      <c r="B129" s="16">
        <v>5</v>
      </c>
      <c r="C129" s="16">
        <v>2</v>
      </c>
      <c r="D129" s="55" t="s">
        <v>82</v>
      </c>
      <c r="E129" s="18"/>
      <c r="F129" s="181">
        <f t="shared" ref="F129:H131" si="31">F130</f>
        <v>0</v>
      </c>
      <c r="G129" s="181">
        <f t="shared" si="31"/>
        <v>0</v>
      </c>
      <c r="H129" s="159">
        <f t="shared" si="31"/>
        <v>0</v>
      </c>
    </row>
    <row r="130" spans="1:8" ht="17.25" hidden="1" customHeight="1" x14ac:dyDescent="0.2">
      <c r="A130" s="196" t="s">
        <v>201</v>
      </c>
      <c r="B130" s="21">
        <v>5</v>
      </c>
      <c r="C130" s="21">
        <v>2</v>
      </c>
      <c r="D130" s="35" t="s">
        <v>83</v>
      </c>
      <c r="E130" s="23"/>
      <c r="F130" s="180">
        <f t="shared" si="31"/>
        <v>0</v>
      </c>
      <c r="G130" s="180">
        <f t="shared" si="31"/>
        <v>0</v>
      </c>
      <c r="H130" s="158">
        <f t="shared" si="31"/>
        <v>0</v>
      </c>
    </row>
    <row r="131" spans="1:8" ht="32.1" hidden="1" customHeight="1" x14ac:dyDescent="0.2">
      <c r="A131" s="37" t="s">
        <v>164</v>
      </c>
      <c r="B131" s="21">
        <v>5</v>
      </c>
      <c r="C131" s="21">
        <v>2</v>
      </c>
      <c r="D131" s="35" t="s">
        <v>83</v>
      </c>
      <c r="E131" s="23">
        <v>200</v>
      </c>
      <c r="F131" s="180">
        <f t="shared" si="31"/>
        <v>0</v>
      </c>
      <c r="G131" s="180">
        <f t="shared" si="31"/>
        <v>0</v>
      </c>
      <c r="H131" s="158">
        <f t="shared" si="31"/>
        <v>0</v>
      </c>
    </row>
    <row r="132" spans="1:8" ht="32.1" hidden="1" customHeight="1" x14ac:dyDescent="0.2">
      <c r="A132" s="200" t="s">
        <v>18</v>
      </c>
      <c r="B132" s="21">
        <v>5</v>
      </c>
      <c r="C132" s="21">
        <v>2</v>
      </c>
      <c r="D132" s="35" t="s">
        <v>83</v>
      </c>
      <c r="E132" s="23">
        <v>240</v>
      </c>
      <c r="F132" s="234"/>
      <c r="G132" s="234"/>
      <c r="H132" s="235"/>
    </row>
    <row r="133" spans="1:8" ht="15.95" hidden="1" customHeight="1" x14ac:dyDescent="0.2">
      <c r="A133" s="124" t="s">
        <v>9</v>
      </c>
      <c r="B133" s="16">
        <v>5</v>
      </c>
      <c r="C133" s="16">
        <v>2</v>
      </c>
      <c r="D133" s="55" t="s">
        <v>10</v>
      </c>
      <c r="E133" s="18"/>
      <c r="F133" s="181">
        <f t="shared" ref="F133:H135" si="32">F134</f>
        <v>0</v>
      </c>
      <c r="G133" s="181">
        <f t="shared" si="32"/>
        <v>0</v>
      </c>
      <c r="H133" s="159">
        <f t="shared" si="32"/>
        <v>0</v>
      </c>
    </row>
    <row r="134" spans="1:8" ht="19.5" hidden="1" customHeight="1" x14ac:dyDescent="0.2">
      <c r="A134" s="196" t="s">
        <v>204</v>
      </c>
      <c r="B134" s="144">
        <v>5</v>
      </c>
      <c r="C134" s="144">
        <v>2</v>
      </c>
      <c r="D134" s="145" t="s">
        <v>169</v>
      </c>
      <c r="E134" s="146"/>
      <c r="F134" s="186">
        <f t="shared" si="32"/>
        <v>0</v>
      </c>
      <c r="G134" s="186">
        <f t="shared" si="32"/>
        <v>0</v>
      </c>
      <c r="H134" s="158">
        <f t="shared" si="32"/>
        <v>0</v>
      </c>
    </row>
    <row r="135" spans="1:8" ht="30" hidden="1" customHeight="1" x14ac:dyDescent="0.2">
      <c r="A135" s="198" t="s">
        <v>164</v>
      </c>
      <c r="B135" s="144">
        <v>5</v>
      </c>
      <c r="C135" s="144">
        <v>2</v>
      </c>
      <c r="D135" s="145" t="s">
        <v>169</v>
      </c>
      <c r="E135" s="146">
        <v>200</v>
      </c>
      <c r="F135" s="186">
        <f t="shared" si="32"/>
        <v>0</v>
      </c>
      <c r="G135" s="186">
        <f t="shared" si="32"/>
        <v>0</v>
      </c>
      <c r="H135" s="158">
        <f t="shared" si="32"/>
        <v>0</v>
      </c>
    </row>
    <row r="136" spans="1:8" ht="30" hidden="1" customHeight="1" x14ac:dyDescent="0.2">
      <c r="A136" s="198" t="s">
        <v>18</v>
      </c>
      <c r="B136" s="144">
        <v>5</v>
      </c>
      <c r="C136" s="144">
        <v>2</v>
      </c>
      <c r="D136" s="145" t="s">
        <v>169</v>
      </c>
      <c r="E136" s="146">
        <v>240</v>
      </c>
      <c r="F136" s="234"/>
      <c r="G136" s="234"/>
      <c r="H136" s="235"/>
    </row>
    <row r="137" spans="1:8" ht="15.95" customHeight="1" x14ac:dyDescent="0.2">
      <c r="A137" s="203" t="s">
        <v>84</v>
      </c>
      <c r="B137" s="3">
        <v>5</v>
      </c>
      <c r="C137" s="4">
        <v>3</v>
      </c>
      <c r="D137" s="5"/>
      <c r="E137" s="6"/>
      <c r="F137" s="178">
        <f>F138+F160</f>
        <v>21846.5</v>
      </c>
      <c r="G137" s="178">
        <f>G138+G160</f>
        <v>15593.4</v>
      </c>
      <c r="H137" s="156">
        <f>H138+H160</f>
        <v>16813.5</v>
      </c>
    </row>
    <row r="138" spans="1:8" ht="32.1" customHeight="1" x14ac:dyDescent="0.2">
      <c r="A138" s="148" t="s">
        <v>225</v>
      </c>
      <c r="B138" s="3">
        <v>5</v>
      </c>
      <c r="C138" s="4">
        <v>3</v>
      </c>
      <c r="D138" s="5" t="s">
        <v>85</v>
      </c>
      <c r="E138" s="6" t="s">
        <v>7</v>
      </c>
      <c r="F138" s="178">
        <f>F139+F145+F149+F153</f>
        <v>21846.5</v>
      </c>
      <c r="G138" s="178">
        <f>G139+G145+G149+G153</f>
        <v>15593.4</v>
      </c>
      <c r="H138" s="156">
        <f>H139+H145+H149+H153</f>
        <v>16813.5</v>
      </c>
    </row>
    <row r="139" spans="1:8" ht="46.5" customHeight="1" x14ac:dyDescent="0.2">
      <c r="A139" s="148" t="s">
        <v>226</v>
      </c>
      <c r="B139" s="3">
        <v>5</v>
      </c>
      <c r="C139" s="4">
        <v>3</v>
      </c>
      <c r="D139" s="5" t="s">
        <v>86</v>
      </c>
      <c r="E139" s="6"/>
      <c r="F139" s="178">
        <f>F140+F143</f>
        <v>3055</v>
      </c>
      <c r="G139" s="178">
        <f t="shared" ref="G139:H139" si="33">G140+G143</f>
        <v>2805</v>
      </c>
      <c r="H139" s="178">
        <f t="shared" si="33"/>
        <v>2805</v>
      </c>
    </row>
    <row r="140" spans="1:8" ht="32.25" customHeight="1" x14ac:dyDescent="0.2">
      <c r="A140" s="37" t="s">
        <v>207</v>
      </c>
      <c r="B140" s="10">
        <v>5</v>
      </c>
      <c r="C140" s="11">
        <v>3</v>
      </c>
      <c r="D140" s="12" t="s">
        <v>87</v>
      </c>
      <c r="E140" s="13"/>
      <c r="F140" s="179">
        <f t="shared" ref="F140:H141" si="34">F141</f>
        <v>3005</v>
      </c>
      <c r="G140" s="179">
        <f t="shared" si="34"/>
        <v>2805</v>
      </c>
      <c r="H140" s="157">
        <f t="shared" si="34"/>
        <v>2805</v>
      </c>
    </row>
    <row r="141" spans="1:8" ht="32.1" customHeight="1" x14ac:dyDescent="0.2">
      <c r="A141" s="37" t="s">
        <v>164</v>
      </c>
      <c r="B141" s="10">
        <v>5</v>
      </c>
      <c r="C141" s="11">
        <v>3</v>
      </c>
      <c r="D141" s="12" t="s">
        <v>87</v>
      </c>
      <c r="E141" s="13">
        <v>200</v>
      </c>
      <c r="F141" s="179">
        <f t="shared" si="34"/>
        <v>3005</v>
      </c>
      <c r="G141" s="179">
        <f t="shared" si="34"/>
        <v>2805</v>
      </c>
      <c r="H141" s="157">
        <f t="shared" si="34"/>
        <v>2805</v>
      </c>
    </row>
    <row r="142" spans="1:8" ht="32.1" customHeight="1" x14ac:dyDescent="0.2">
      <c r="A142" s="37" t="s">
        <v>18</v>
      </c>
      <c r="B142" s="10">
        <v>5</v>
      </c>
      <c r="C142" s="11">
        <v>3</v>
      </c>
      <c r="D142" s="12" t="s">
        <v>87</v>
      </c>
      <c r="E142" s="13">
        <v>240</v>
      </c>
      <c r="F142" s="236">
        <f>2805+200</f>
        <v>3005</v>
      </c>
      <c r="G142" s="236">
        <v>2805</v>
      </c>
      <c r="H142" s="237">
        <v>2805</v>
      </c>
    </row>
    <row r="143" spans="1:8" ht="23.25" customHeight="1" x14ac:dyDescent="0.2">
      <c r="A143" s="37" t="s">
        <v>19</v>
      </c>
      <c r="B143" s="10">
        <v>5</v>
      </c>
      <c r="C143" s="11">
        <v>3</v>
      </c>
      <c r="D143" s="12" t="s">
        <v>87</v>
      </c>
      <c r="E143" s="13">
        <v>800</v>
      </c>
      <c r="F143" s="179">
        <f>F144</f>
        <v>50</v>
      </c>
      <c r="G143" s="179">
        <f>G144</f>
        <v>0</v>
      </c>
      <c r="H143" s="157">
        <f>H144</f>
        <v>0</v>
      </c>
    </row>
    <row r="144" spans="1:8" ht="21.75" customHeight="1" x14ac:dyDescent="0.2">
      <c r="A144" s="37" t="s">
        <v>20</v>
      </c>
      <c r="B144" s="10">
        <v>5</v>
      </c>
      <c r="C144" s="11">
        <v>3</v>
      </c>
      <c r="D144" s="12" t="s">
        <v>87</v>
      </c>
      <c r="E144" s="13">
        <v>850</v>
      </c>
      <c r="F144" s="236">
        <f>20+30</f>
        <v>50</v>
      </c>
      <c r="G144" s="236">
        <v>0</v>
      </c>
      <c r="H144" s="237">
        <v>0</v>
      </c>
    </row>
    <row r="145" spans="1:8" ht="32.1" customHeight="1" x14ac:dyDescent="0.2">
      <c r="A145" s="148" t="s">
        <v>227</v>
      </c>
      <c r="B145" s="3">
        <v>5</v>
      </c>
      <c r="C145" s="4">
        <v>3</v>
      </c>
      <c r="D145" s="5" t="s">
        <v>88</v>
      </c>
      <c r="E145" s="6"/>
      <c r="F145" s="178">
        <f t="shared" ref="F145:H147" si="35">F146</f>
        <v>150</v>
      </c>
      <c r="G145" s="178">
        <f t="shared" si="35"/>
        <v>300</v>
      </c>
      <c r="H145" s="156">
        <f t="shared" si="35"/>
        <v>300</v>
      </c>
    </row>
    <row r="146" spans="1:8" ht="31.5" customHeight="1" x14ac:dyDescent="0.2">
      <c r="A146" s="37" t="s">
        <v>208</v>
      </c>
      <c r="B146" s="10">
        <v>5</v>
      </c>
      <c r="C146" s="11">
        <v>3</v>
      </c>
      <c r="D146" s="12" t="s">
        <v>89</v>
      </c>
      <c r="E146" s="13"/>
      <c r="F146" s="179">
        <f t="shared" si="35"/>
        <v>150</v>
      </c>
      <c r="G146" s="179">
        <f t="shared" si="35"/>
        <v>300</v>
      </c>
      <c r="H146" s="157">
        <f t="shared" si="35"/>
        <v>300</v>
      </c>
    </row>
    <row r="147" spans="1:8" ht="32.1" customHeight="1" x14ac:dyDescent="0.2">
      <c r="A147" s="37" t="s">
        <v>164</v>
      </c>
      <c r="B147" s="10">
        <v>5</v>
      </c>
      <c r="C147" s="11">
        <v>3</v>
      </c>
      <c r="D147" s="12" t="s">
        <v>89</v>
      </c>
      <c r="E147" s="13">
        <v>200</v>
      </c>
      <c r="F147" s="179">
        <f t="shared" si="35"/>
        <v>150</v>
      </c>
      <c r="G147" s="179">
        <f t="shared" si="35"/>
        <v>300</v>
      </c>
      <c r="H147" s="157">
        <f t="shared" si="35"/>
        <v>300</v>
      </c>
    </row>
    <row r="148" spans="1:8" ht="32.1" customHeight="1" x14ac:dyDescent="0.2">
      <c r="A148" s="37" t="s">
        <v>18</v>
      </c>
      <c r="B148" s="10">
        <v>5</v>
      </c>
      <c r="C148" s="11">
        <v>3</v>
      </c>
      <c r="D148" s="12" t="s">
        <v>89</v>
      </c>
      <c r="E148" s="13">
        <v>240</v>
      </c>
      <c r="F148" s="236">
        <v>150</v>
      </c>
      <c r="G148" s="236">
        <v>300</v>
      </c>
      <c r="H148" s="237">
        <v>300</v>
      </c>
    </row>
    <row r="149" spans="1:8" ht="48" customHeight="1" x14ac:dyDescent="0.2">
      <c r="A149" s="148" t="s">
        <v>228</v>
      </c>
      <c r="B149" s="3">
        <v>5</v>
      </c>
      <c r="C149" s="4">
        <v>3</v>
      </c>
      <c r="D149" s="5" t="s">
        <v>90</v>
      </c>
      <c r="E149" s="6"/>
      <c r="F149" s="178">
        <f t="shared" ref="F149:H151" si="36">F150</f>
        <v>3050</v>
      </c>
      <c r="G149" s="178">
        <f t="shared" si="36"/>
        <v>1000</v>
      </c>
      <c r="H149" s="156">
        <f t="shared" si="36"/>
        <v>1000</v>
      </c>
    </row>
    <row r="150" spans="1:8" ht="33.75" customHeight="1" x14ac:dyDescent="0.2">
      <c r="A150" s="37" t="s">
        <v>209</v>
      </c>
      <c r="B150" s="10">
        <v>5</v>
      </c>
      <c r="C150" s="11">
        <v>3</v>
      </c>
      <c r="D150" s="12" t="s">
        <v>91</v>
      </c>
      <c r="E150" s="13"/>
      <c r="F150" s="179">
        <f t="shared" si="36"/>
        <v>3050</v>
      </c>
      <c r="G150" s="179">
        <f t="shared" si="36"/>
        <v>1000</v>
      </c>
      <c r="H150" s="157">
        <f t="shared" si="36"/>
        <v>1000</v>
      </c>
    </row>
    <row r="151" spans="1:8" ht="32.1" customHeight="1" x14ac:dyDescent="0.2">
      <c r="A151" s="37" t="s">
        <v>164</v>
      </c>
      <c r="B151" s="10">
        <v>5</v>
      </c>
      <c r="C151" s="11">
        <v>3</v>
      </c>
      <c r="D151" s="12" t="s">
        <v>91</v>
      </c>
      <c r="E151" s="13">
        <v>200</v>
      </c>
      <c r="F151" s="179">
        <f t="shared" si="36"/>
        <v>3050</v>
      </c>
      <c r="G151" s="179">
        <f t="shared" si="36"/>
        <v>1000</v>
      </c>
      <c r="H151" s="157">
        <f t="shared" si="36"/>
        <v>1000</v>
      </c>
    </row>
    <row r="152" spans="1:8" ht="32.1" customHeight="1" x14ac:dyDescent="0.2">
      <c r="A152" s="37" t="s">
        <v>18</v>
      </c>
      <c r="B152" s="10">
        <v>5</v>
      </c>
      <c r="C152" s="11">
        <v>3</v>
      </c>
      <c r="D152" s="12" t="s">
        <v>91</v>
      </c>
      <c r="E152" s="13">
        <v>240</v>
      </c>
      <c r="F152" s="236">
        <f>1000+2000+50</f>
        <v>3050</v>
      </c>
      <c r="G152" s="236">
        <v>1000</v>
      </c>
      <c r="H152" s="237">
        <v>1000</v>
      </c>
    </row>
    <row r="153" spans="1:8" ht="48" customHeight="1" x14ac:dyDescent="0.2">
      <c r="A153" s="148" t="s">
        <v>229</v>
      </c>
      <c r="B153" s="3">
        <v>5</v>
      </c>
      <c r="C153" s="4">
        <v>3</v>
      </c>
      <c r="D153" s="5" t="s">
        <v>92</v>
      </c>
      <c r="E153" s="6"/>
      <c r="F153" s="178">
        <f>F154+F157</f>
        <v>15591.5</v>
      </c>
      <c r="G153" s="178">
        <f t="shared" ref="F153:H155" si="37">G154</f>
        <v>11488.4</v>
      </c>
      <c r="H153" s="156">
        <f t="shared" si="37"/>
        <v>12708.5</v>
      </c>
    </row>
    <row r="154" spans="1:8" ht="33" customHeight="1" x14ac:dyDescent="0.2">
      <c r="A154" s="37" t="s">
        <v>205</v>
      </c>
      <c r="B154" s="10">
        <v>5</v>
      </c>
      <c r="C154" s="11">
        <v>3</v>
      </c>
      <c r="D154" s="12" t="s">
        <v>93</v>
      </c>
      <c r="E154" s="13"/>
      <c r="F154" s="179">
        <f t="shared" si="37"/>
        <v>14591.5</v>
      </c>
      <c r="G154" s="179">
        <f t="shared" si="37"/>
        <v>11488.4</v>
      </c>
      <c r="H154" s="157">
        <f t="shared" si="37"/>
        <v>12708.5</v>
      </c>
    </row>
    <row r="155" spans="1:8" ht="32.1" customHeight="1" x14ac:dyDescent="0.2">
      <c r="A155" s="196" t="s">
        <v>164</v>
      </c>
      <c r="B155" s="21">
        <v>5</v>
      </c>
      <c r="C155" s="21">
        <v>3</v>
      </c>
      <c r="D155" s="35" t="s">
        <v>93</v>
      </c>
      <c r="E155" s="23">
        <v>200</v>
      </c>
      <c r="F155" s="193">
        <f t="shared" si="37"/>
        <v>14591.5</v>
      </c>
      <c r="G155" s="179">
        <f t="shared" si="37"/>
        <v>11488.4</v>
      </c>
      <c r="H155" s="157">
        <f t="shared" si="37"/>
        <v>12708.5</v>
      </c>
    </row>
    <row r="156" spans="1:8" ht="32.1" customHeight="1" x14ac:dyDescent="0.2">
      <c r="A156" s="196" t="s">
        <v>18</v>
      </c>
      <c r="B156" s="21">
        <v>5</v>
      </c>
      <c r="C156" s="21">
        <v>3</v>
      </c>
      <c r="D156" s="35" t="s">
        <v>93</v>
      </c>
      <c r="E156" s="23">
        <v>240</v>
      </c>
      <c r="F156" s="376">
        <f>14091.5+200+300</f>
        <v>14591.5</v>
      </c>
      <c r="G156" s="236">
        <f>12179.1-690.7</f>
        <v>11488.4</v>
      </c>
      <c r="H156" s="237">
        <v>12708.5</v>
      </c>
    </row>
    <row r="157" spans="1:8" ht="63.75" customHeight="1" x14ac:dyDescent="0.2">
      <c r="A157" s="196" t="s">
        <v>258</v>
      </c>
      <c r="B157" s="21">
        <v>5</v>
      </c>
      <c r="C157" s="21">
        <v>3</v>
      </c>
      <c r="D157" s="12" t="s">
        <v>257</v>
      </c>
      <c r="E157" s="23"/>
      <c r="F157" s="179">
        <f t="shared" ref="F157:H158" si="38">F158</f>
        <v>1000</v>
      </c>
      <c r="G157" s="179">
        <f t="shared" si="38"/>
        <v>0</v>
      </c>
      <c r="H157" s="157">
        <f t="shared" si="38"/>
        <v>0</v>
      </c>
    </row>
    <row r="158" spans="1:8" ht="32.1" customHeight="1" x14ac:dyDescent="0.2">
      <c r="A158" s="37" t="s">
        <v>164</v>
      </c>
      <c r="B158" s="21">
        <v>5</v>
      </c>
      <c r="C158" s="21">
        <v>3</v>
      </c>
      <c r="D158" s="12" t="s">
        <v>257</v>
      </c>
      <c r="E158" s="23"/>
      <c r="F158" s="179">
        <f t="shared" si="38"/>
        <v>1000</v>
      </c>
      <c r="G158" s="179">
        <f t="shared" si="38"/>
        <v>0</v>
      </c>
      <c r="H158" s="157">
        <f t="shared" si="38"/>
        <v>0</v>
      </c>
    </row>
    <row r="159" spans="1:8" ht="32.1" customHeight="1" x14ac:dyDescent="0.2">
      <c r="A159" s="196" t="s">
        <v>18</v>
      </c>
      <c r="B159" s="21">
        <v>5</v>
      </c>
      <c r="C159" s="21">
        <v>3</v>
      </c>
      <c r="D159" s="12" t="s">
        <v>257</v>
      </c>
      <c r="E159" s="23"/>
      <c r="F159" s="317">
        <v>1000</v>
      </c>
      <c r="G159" s="236">
        <v>0</v>
      </c>
      <c r="H159" s="237">
        <v>0</v>
      </c>
    </row>
    <row r="160" spans="1:8" ht="15.95" hidden="1" customHeight="1" x14ac:dyDescent="0.2">
      <c r="A160" s="124" t="s">
        <v>9</v>
      </c>
      <c r="B160" s="16">
        <v>5</v>
      </c>
      <c r="C160" s="16">
        <v>3</v>
      </c>
      <c r="D160" s="55" t="s">
        <v>10</v>
      </c>
      <c r="E160" s="18" t="s">
        <v>7</v>
      </c>
      <c r="F160" s="217">
        <f>F161+F164+F167+F170+F173</f>
        <v>0</v>
      </c>
      <c r="G160" s="178">
        <f t="shared" ref="G160:H160" si="39">G161+G164+G167+G170+G173</f>
        <v>0</v>
      </c>
      <c r="H160" s="178">
        <f t="shared" si="39"/>
        <v>0</v>
      </c>
    </row>
    <row r="161" spans="1:8" ht="15.95" hidden="1" customHeight="1" x14ac:dyDescent="0.2">
      <c r="A161" s="196" t="s">
        <v>94</v>
      </c>
      <c r="B161" s="21">
        <v>5</v>
      </c>
      <c r="C161" s="21">
        <v>3</v>
      </c>
      <c r="D161" s="35" t="s">
        <v>95</v>
      </c>
      <c r="E161" s="23"/>
      <c r="F161" s="193">
        <f t="shared" ref="F161:H162" si="40">F162</f>
        <v>0</v>
      </c>
      <c r="G161" s="179">
        <f t="shared" si="40"/>
        <v>0</v>
      </c>
      <c r="H161" s="157">
        <f t="shared" si="40"/>
        <v>0</v>
      </c>
    </row>
    <row r="162" spans="1:8" ht="32.1" hidden="1" customHeight="1" x14ac:dyDescent="0.2">
      <c r="A162" s="196" t="s">
        <v>164</v>
      </c>
      <c r="B162" s="21">
        <v>5</v>
      </c>
      <c r="C162" s="21">
        <v>3</v>
      </c>
      <c r="D162" s="35" t="s">
        <v>95</v>
      </c>
      <c r="E162" s="23">
        <v>200</v>
      </c>
      <c r="F162" s="193">
        <f t="shared" si="40"/>
        <v>0</v>
      </c>
      <c r="G162" s="179">
        <f t="shared" si="40"/>
        <v>0</v>
      </c>
      <c r="H162" s="157">
        <f t="shared" si="40"/>
        <v>0</v>
      </c>
    </row>
    <row r="163" spans="1:8" ht="32.1" hidden="1" customHeight="1" x14ac:dyDescent="0.2">
      <c r="A163" s="196" t="s">
        <v>18</v>
      </c>
      <c r="B163" s="21">
        <v>5</v>
      </c>
      <c r="C163" s="21">
        <v>3</v>
      </c>
      <c r="D163" s="35" t="s">
        <v>95</v>
      </c>
      <c r="E163" s="23">
        <v>240</v>
      </c>
      <c r="F163" s="193"/>
      <c r="G163" s="179"/>
      <c r="H163" s="157"/>
    </row>
    <row r="164" spans="1:8" ht="15.95" hidden="1" customHeight="1" x14ac:dyDescent="0.2">
      <c r="A164" s="196" t="s">
        <v>96</v>
      </c>
      <c r="B164" s="21">
        <v>5</v>
      </c>
      <c r="C164" s="21">
        <v>3</v>
      </c>
      <c r="D164" s="35" t="s">
        <v>97</v>
      </c>
      <c r="E164" s="23"/>
      <c r="F164" s="193">
        <f t="shared" ref="F164:H165" si="41">F165</f>
        <v>0</v>
      </c>
      <c r="G164" s="179">
        <f t="shared" si="41"/>
        <v>0</v>
      </c>
      <c r="H164" s="157">
        <f t="shared" si="41"/>
        <v>0</v>
      </c>
    </row>
    <row r="165" spans="1:8" ht="32.1" hidden="1" customHeight="1" x14ac:dyDescent="0.2">
      <c r="A165" s="196" t="s">
        <v>164</v>
      </c>
      <c r="B165" s="21">
        <v>5</v>
      </c>
      <c r="C165" s="21">
        <v>3</v>
      </c>
      <c r="D165" s="35" t="s">
        <v>97</v>
      </c>
      <c r="E165" s="23">
        <v>200</v>
      </c>
      <c r="F165" s="193">
        <f t="shared" si="41"/>
        <v>0</v>
      </c>
      <c r="G165" s="179">
        <f t="shared" si="41"/>
        <v>0</v>
      </c>
      <c r="H165" s="157">
        <f t="shared" si="41"/>
        <v>0</v>
      </c>
    </row>
    <row r="166" spans="1:8" ht="32.1" hidden="1" customHeight="1" x14ac:dyDescent="0.2">
      <c r="A166" s="196" t="s">
        <v>18</v>
      </c>
      <c r="B166" s="21">
        <v>5</v>
      </c>
      <c r="C166" s="21">
        <v>3</v>
      </c>
      <c r="D166" s="35" t="s">
        <v>97</v>
      </c>
      <c r="E166" s="23">
        <v>240</v>
      </c>
      <c r="F166" s="238"/>
      <c r="G166" s="236"/>
      <c r="H166" s="237"/>
    </row>
    <row r="167" spans="1:8" ht="18" hidden="1" customHeight="1" x14ac:dyDescent="0.2">
      <c r="A167" s="196" t="s">
        <v>98</v>
      </c>
      <c r="B167" s="21">
        <v>5</v>
      </c>
      <c r="C167" s="21">
        <v>3</v>
      </c>
      <c r="D167" s="35" t="s">
        <v>99</v>
      </c>
      <c r="E167" s="23"/>
      <c r="F167" s="193">
        <f t="shared" ref="F167:H168" si="42">F168</f>
        <v>0</v>
      </c>
      <c r="G167" s="179">
        <f t="shared" si="42"/>
        <v>0</v>
      </c>
      <c r="H167" s="157">
        <f t="shared" si="42"/>
        <v>0</v>
      </c>
    </row>
    <row r="168" spans="1:8" ht="32.1" hidden="1" customHeight="1" x14ac:dyDescent="0.2">
      <c r="A168" s="196" t="s">
        <v>164</v>
      </c>
      <c r="B168" s="21">
        <v>5</v>
      </c>
      <c r="C168" s="21">
        <v>3</v>
      </c>
      <c r="D168" s="35" t="s">
        <v>99</v>
      </c>
      <c r="E168" s="23">
        <v>200</v>
      </c>
      <c r="F168" s="193">
        <f t="shared" si="42"/>
        <v>0</v>
      </c>
      <c r="G168" s="179">
        <f t="shared" si="42"/>
        <v>0</v>
      </c>
      <c r="H168" s="157">
        <f t="shared" si="42"/>
        <v>0</v>
      </c>
    </row>
    <row r="169" spans="1:8" ht="32.1" hidden="1" customHeight="1" x14ac:dyDescent="0.2">
      <c r="A169" s="196" t="s">
        <v>18</v>
      </c>
      <c r="B169" s="21">
        <v>5</v>
      </c>
      <c r="C169" s="21">
        <v>3</v>
      </c>
      <c r="D169" s="35" t="s">
        <v>99</v>
      </c>
      <c r="E169" s="23">
        <v>240</v>
      </c>
      <c r="F169" s="238"/>
      <c r="G169" s="236"/>
      <c r="H169" s="237"/>
    </row>
    <row r="170" spans="1:8" ht="22.5" hidden="1" customHeight="1" x14ac:dyDescent="0.2">
      <c r="A170" s="196" t="s">
        <v>212</v>
      </c>
      <c r="B170" s="21">
        <v>5</v>
      </c>
      <c r="C170" s="21">
        <v>3</v>
      </c>
      <c r="D170" s="35" t="s">
        <v>101</v>
      </c>
      <c r="E170" s="23"/>
      <c r="F170" s="193">
        <f t="shared" ref="F170:H171" si="43">F171</f>
        <v>0</v>
      </c>
      <c r="G170" s="179">
        <f t="shared" si="43"/>
        <v>0</v>
      </c>
      <c r="H170" s="157">
        <f t="shared" si="43"/>
        <v>0</v>
      </c>
    </row>
    <row r="171" spans="1:8" ht="32.1" hidden="1" customHeight="1" x14ac:dyDescent="0.2">
      <c r="A171" s="196" t="s">
        <v>164</v>
      </c>
      <c r="B171" s="21">
        <v>5</v>
      </c>
      <c r="C171" s="21">
        <v>3</v>
      </c>
      <c r="D171" s="35" t="s">
        <v>101</v>
      </c>
      <c r="E171" s="23">
        <v>200</v>
      </c>
      <c r="F171" s="193">
        <f t="shared" si="43"/>
        <v>0</v>
      </c>
      <c r="G171" s="179">
        <f t="shared" si="43"/>
        <v>0</v>
      </c>
      <c r="H171" s="157">
        <f t="shared" si="43"/>
        <v>0</v>
      </c>
    </row>
    <row r="172" spans="1:8" ht="32.1" hidden="1" customHeight="1" x14ac:dyDescent="0.2">
      <c r="A172" s="196" t="s">
        <v>18</v>
      </c>
      <c r="B172" s="21">
        <v>5</v>
      </c>
      <c r="C172" s="21">
        <v>3</v>
      </c>
      <c r="D172" s="35" t="s">
        <v>101</v>
      </c>
      <c r="E172" s="23">
        <v>240</v>
      </c>
      <c r="F172" s="238"/>
      <c r="G172" s="236"/>
      <c r="H172" s="237"/>
    </row>
    <row r="173" spans="1:8" ht="22.5" hidden="1" customHeight="1" x14ac:dyDescent="0.2">
      <c r="A173" s="256" t="s">
        <v>220</v>
      </c>
      <c r="B173" s="16">
        <v>5</v>
      </c>
      <c r="C173" s="16">
        <v>3</v>
      </c>
      <c r="D173" s="55" t="s">
        <v>221</v>
      </c>
      <c r="E173" s="18"/>
      <c r="F173" s="217">
        <f t="shared" ref="F173:H174" si="44">F174</f>
        <v>0</v>
      </c>
      <c r="G173" s="217">
        <f t="shared" si="44"/>
        <v>0</v>
      </c>
      <c r="H173" s="156">
        <f t="shared" si="44"/>
        <v>0</v>
      </c>
    </row>
    <row r="174" spans="1:8" ht="32.1" hidden="1" customHeight="1" x14ac:dyDescent="0.2">
      <c r="A174" s="196" t="s">
        <v>164</v>
      </c>
      <c r="B174" s="21">
        <v>5</v>
      </c>
      <c r="C174" s="21">
        <v>3</v>
      </c>
      <c r="D174" s="35" t="s">
        <v>221</v>
      </c>
      <c r="E174" s="23">
        <v>200</v>
      </c>
      <c r="F174" s="193">
        <f t="shared" si="44"/>
        <v>0</v>
      </c>
      <c r="G174" s="193">
        <f t="shared" si="44"/>
        <v>0</v>
      </c>
      <c r="H174" s="157">
        <f t="shared" si="44"/>
        <v>0</v>
      </c>
    </row>
    <row r="175" spans="1:8" ht="32.1" hidden="1" customHeight="1" x14ac:dyDescent="0.2">
      <c r="A175" s="196" t="s">
        <v>18</v>
      </c>
      <c r="B175" s="21">
        <v>5</v>
      </c>
      <c r="C175" s="21">
        <v>3</v>
      </c>
      <c r="D175" s="35" t="s">
        <v>221</v>
      </c>
      <c r="E175" s="23">
        <v>240</v>
      </c>
      <c r="F175" s="238">
        <v>0</v>
      </c>
      <c r="G175" s="238">
        <v>0</v>
      </c>
      <c r="H175" s="237">
        <v>0</v>
      </c>
    </row>
    <row r="176" spans="1:8" ht="15.95" hidden="1" customHeight="1" x14ac:dyDescent="0.2">
      <c r="A176" s="212" t="s">
        <v>102</v>
      </c>
      <c r="B176" s="57">
        <v>7</v>
      </c>
      <c r="C176" s="57">
        <v>7</v>
      </c>
      <c r="D176" s="35"/>
      <c r="E176" s="23"/>
      <c r="F176" s="193">
        <f>F177+F181</f>
        <v>0</v>
      </c>
      <c r="G176" s="179">
        <f>G177+G181</f>
        <v>0</v>
      </c>
      <c r="H176" s="156">
        <f>H177+H181</f>
        <v>0</v>
      </c>
    </row>
    <row r="177" spans="1:8" ht="38.25" hidden="1" customHeight="1" x14ac:dyDescent="0.2">
      <c r="A177" s="147" t="s">
        <v>170</v>
      </c>
      <c r="B177" s="16">
        <v>7</v>
      </c>
      <c r="C177" s="16">
        <v>7</v>
      </c>
      <c r="D177" s="55" t="s">
        <v>103</v>
      </c>
      <c r="E177" s="18"/>
      <c r="F177" s="217">
        <f t="shared" ref="F177:H179" si="45">F178</f>
        <v>0</v>
      </c>
      <c r="G177" s="181">
        <f t="shared" si="45"/>
        <v>0</v>
      </c>
      <c r="H177" s="159">
        <f t="shared" si="45"/>
        <v>0</v>
      </c>
    </row>
    <row r="178" spans="1:8" ht="32.1" hidden="1" customHeight="1" x14ac:dyDescent="0.2">
      <c r="A178" s="196" t="s">
        <v>105</v>
      </c>
      <c r="B178" s="66">
        <v>7</v>
      </c>
      <c r="C178" s="66">
        <v>7</v>
      </c>
      <c r="D178" s="35" t="s">
        <v>104</v>
      </c>
      <c r="E178" s="23"/>
      <c r="F178" s="193">
        <f t="shared" si="45"/>
        <v>0</v>
      </c>
      <c r="G178" s="180">
        <f t="shared" si="45"/>
        <v>0</v>
      </c>
      <c r="H178" s="158">
        <f t="shared" si="45"/>
        <v>0</v>
      </c>
    </row>
    <row r="179" spans="1:8" ht="32.1" hidden="1" customHeight="1" x14ac:dyDescent="0.2">
      <c r="A179" s="196" t="s">
        <v>164</v>
      </c>
      <c r="B179" s="66">
        <v>7</v>
      </c>
      <c r="C179" s="66">
        <v>7</v>
      </c>
      <c r="D179" s="35" t="s">
        <v>104</v>
      </c>
      <c r="E179" s="23">
        <v>200</v>
      </c>
      <c r="F179" s="193">
        <f t="shared" si="45"/>
        <v>0</v>
      </c>
      <c r="G179" s="179">
        <f t="shared" si="45"/>
        <v>0</v>
      </c>
      <c r="H179" s="158">
        <f t="shared" si="45"/>
        <v>0</v>
      </c>
    </row>
    <row r="180" spans="1:8" ht="32.1" hidden="1" customHeight="1" x14ac:dyDescent="0.2">
      <c r="A180" s="197" t="s">
        <v>18</v>
      </c>
      <c r="B180" s="66">
        <v>7</v>
      </c>
      <c r="C180" s="66">
        <v>7</v>
      </c>
      <c r="D180" s="35" t="s">
        <v>104</v>
      </c>
      <c r="E180" s="23">
        <v>240</v>
      </c>
      <c r="F180" s="238"/>
      <c r="G180" s="236"/>
      <c r="H180" s="235"/>
    </row>
    <row r="181" spans="1:8" ht="15.95" hidden="1" customHeight="1" x14ac:dyDescent="0.2">
      <c r="A181" s="124" t="s">
        <v>9</v>
      </c>
      <c r="B181" s="16">
        <v>7</v>
      </c>
      <c r="C181" s="16">
        <v>7</v>
      </c>
      <c r="D181" s="55" t="s">
        <v>10</v>
      </c>
      <c r="E181" s="18"/>
      <c r="F181" s="217">
        <f t="shared" ref="F181:H183" si="46">F182</f>
        <v>0</v>
      </c>
      <c r="G181" s="181">
        <f t="shared" si="46"/>
        <v>0</v>
      </c>
      <c r="H181" s="159">
        <f t="shared" si="46"/>
        <v>0</v>
      </c>
    </row>
    <row r="182" spans="1:8" ht="32.1" hidden="1" customHeight="1" x14ac:dyDescent="0.2">
      <c r="A182" s="196" t="s">
        <v>105</v>
      </c>
      <c r="B182" s="66">
        <v>7</v>
      </c>
      <c r="C182" s="66">
        <v>7</v>
      </c>
      <c r="D182" s="35" t="s">
        <v>106</v>
      </c>
      <c r="E182" s="23"/>
      <c r="F182" s="193">
        <f t="shared" si="46"/>
        <v>0</v>
      </c>
      <c r="G182" s="180">
        <f t="shared" si="46"/>
        <v>0</v>
      </c>
      <c r="H182" s="159">
        <f t="shared" si="46"/>
        <v>0</v>
      </c>
    </row>
    <row r="183" spans="1:8" ht="32.1" hidden="1" customHeight="1" x14ac:dyDescent="0.2">
      <c r="A183" s="196" t="s">
        <v>164</v>
      </c>
      <c r="B183" s="66">
        <v>7</v>
      </c>
      <c r="C183" s="66">
        <v>7</v>
      </c>
      <c r="D183" s="35" t="s">
        <v>106</v>
      </c>
      <c r="E183" s="23">
        <v>200</v>
      </c>
      <c r="F183" s="193">
        <f t="shared" si="46"/>
        <v>0</v>
      </c>
      <c r="G183" s="179">
        <f t="shared" si="46"/>
        <v>0</v>
      </c>
      <c r="H183" s="158">
        <f t="shared" si="46"/>
        <v>0</v>
      </c>
    </row>
    <row r="184" spans="1:8" ht="32.1" hidden="1" customHeight="1" x14ac:dyDescent="0.2">
      <c r="A184" s="197" t="s">
        <v>18</v>
      </c>
      <c r="B184" s="66">
        <v>7</v>
      </c>
      <c r="C184" s="66">
        <v>7</v>
      </c>
      <c r="D184" s="35" t="s">
        <v>106</v>
      </c>
      <c r="E184" s="23">
        <v>240</v>
      </c>
      <c r="F184" s="238"/>
      <c r="G184" s="236"/>
      <c r="H184" s="235"/>
    </row>
    <row r="185" spans="1:8" ht="15.95" customHeight="1" x14ac:dyDescent="0.2">
      <c r="A185" s="212" t="s">
        <v>107</v>
      </c>
      <c r="B185" s="57">
        <v>8</v>
      </c>
      <c r="C185" s="57" t="s">
        <v>7</v>
      </c>
      <c r="D185" s="77" t="s">
        <v>7</v>
      </c>
      <c r="E185" s="61" t="s">
        <v>7</v>
      </c>
      <c r="F185" s="227">
        <f>F186</f>
        <v>14742.699999999999</v>
      </c>
      <c r="G185" s="187">
        <f>G186</f>
        <v>15000</v>
      </c>
      <c r="H185" s="164">
        <f>H186</f>
        <v>15000</v>
      </c>
    </row>
    <row r="186" spans="1:8" ht="15.95" customHeight="1" x14ac:dyDescent="0.2">
      <c r="A186" s="212" t="s">
        <v>108</v>
      </c>
      <c r="B186" s="57">
        <v>8</v>
      </c>
      <c r="C186" s="57">
        <v>1</v>
      </c>
      <c r="D186" s="77" t="s">
        <v>7</v>
      </c>
      <c r="E186" s="61" t="s">
        <v>7</v>
      </c>
      <c r="F186" s="227">
        <f>F187+F203</f>
        <v>14742.699999999999</v>
      </c>
      <c r="G186" s="188">
        <f>G187+G203</f>
        <v>15000</v>
      </c>
      <c r="H186" s="165">
        <f>H187+H203</f>
        <v>15000</v>
      </c>
    </row>
    <row r="187" spans="1:8" ht="47.25" customHeight="1" x14ac:dyDescent="0.2">
      <c r="A187" s="124" t="s">
        <v>232</v>
      </c>
      <c r="B187" s="16">
        <v>8</v>
      </c>
      <c r="C187" s="16">
        <v>1</v>
      </c>
      <c r="D187" s="55" t="s">
        <v>109</v>
      </c>
      <c r="E187" s="18" t="s">
        <v>7</v>
      </c>
      <c r="F187" s="217">
        <f>F188+F191+F198</f>
        <v>14742.699999999999</v>
      </c>
      <c r="G187" s="178">
        <f t="shared" ref="G187:H187" si="47">G188+G191+G198</f>
        <v>15000</v>
      </c>
      <c r="H187" s="156">
        <f t="shared" si="47"/>
        <v>15000</v>
      </c>
    </row>
    <row r="188" spans="1:8" ht="80.25" hidden="1" customHeight="1" x14ac:dyDescent="0.2">
      <c r="A188" s="124" t="s">
        <v>233</v>
      </c>
      <c r="B188" s="16">
        <v>8</v>
      </c>
      <c r="C188" s="16">
        <v>1</v>
      </c>
      <c r="D188" s="55" t="s">
        <v>110</v>
      </c>
      <c r="E188" s="18"/>
      <c r="F188" s="217">
        <f t="shared" ref="F188:H189" si="48">F189</f>
        <v>0</v>
      </c>
      <c r="G188" s="178">
        <f t="shared" si="48"/>
        <v>0</v>
      </c>
      <c r="H188" s="156">
        <f t="shared" si="48"/>
        <v>0</v>
      </c>
    </row>
    <row r="189" spans="1:8" ht="32.1" hidden="1" customHeight="1" x14ac:dyDescent="0.2">
      <c r="A189" s="196" t="s">
        <v>164</v>
      </c>
      <c r="B189" s="66">
        <v>8</v>
      </c>
      <c r="C189" s="66">
        <v>1</v>
      </c>
      <c r="D189" s="35" t="s">
        <v>110</v>
      </c>
      <c r="E189" s="67">
        <v>200</v>
      </c>
      <c r="F189" s="221">
        <f t="shared" si="48"/>
        <v>0</v>
      </c>
      <c r="G189" s="190">
        <f t="shared" si="48"/>
        <v>0</v>
      </c>
      <c r="H189" s="167">
        <f t="shared" si="48"/>
        <v>0</v>
      </c>
    </row>
    <row r="190" spans="1:8" ht="32.1" hidden="1" customHeight="1" x14ac:dyDescent="0.2">
      <c r="A190" s="197" t="s">
        <v>18</v>
      </c>
      <c r="B190" s="66">
        <v>8</v>
      </c>
      <c r="C190" s="66">
        <v>1</v>
      </c>
      <c r="D190" s="35" t="s">
        <v>110</v>
      </c>
      <c r="E190" s="67">
        <v>240</v>
      </c>
      <c r="F190" s="250"/>
      <c r="G190" s="243"/>
      <c r="H190" s="244"/>
    </row>
    <row r="191" spans="1:8" ht="45.75" customHeight="1" x14ac:dyDescent="0.2">
      <c r="A191" s="124" t="s">
        <v>231</v>
      </c>
      <c r="B191" s="16">
        <v>8</v>
      </c>
      <c r="C191" s="16">
        <v>1</v>
      </c>
      <c r="D191" s="55" t="s">
        <v>111</v>
      </c>
      <c r="E191" s="18"/>
      <c r="F191" s="217">
        <f>F192+F194+F196</f>
        <v>13848.4</v>
      </c>
      <c r="G191" s="178">
        <f>G192+G194+G196</f>
        <v>15000</v>
      </c>
      <c r="H191" s="156">
        <f>H192+H194+H196</f>
        <v>15000</v>
      </c>
    </row>
    <row r="192" spans="1:8" ht="63.95" customHeight="1" x14ac:dyDescent="0.2">
      <c r="A192" s="196" t="s">
        <v>13</v>
      </c>
      <c r="B192" s="58">
        <v>8</v>
      </c>
      <c r="C192" s="59">
        <v>1</v>
      </c>
      <c r="D192" s="12" t="s">
        <v>111</v>
      </c>
      <c r="E192" s="63">
        <v>100</v>
      </c>
      <c r="F192" s="189">
        <f>F193</f>
        <v>6984.7</v>
      </c>
      <c r="G192" s="189">
        <f>G193</f>
        <v>9487.2999999999993</v>
      </c>
      <c r="H192" s="166">
        <f>H193</f>
        <v>9487.2999999999993</v>
      </c>
    </row>
    <row r="193" spans="1:8" ht="15.75" x14ac:dyDescent="0.2">
      <c r="A193" s="149" t="s">
        <v>112</v>
      </c>
      <c r="B193" s="58">
        <v>8</v>
      </c>
      <c r="C193" s="59">
        <v>1</v>
      </c>
      <c r="D193" s="12" t="s">
        <v>111</v>
      </c>
      <c r="E193" s="63">
        <v>110</v>
      </c>
      <c r="F193" s="245">
        <v>6984.7</v>
      </c>
      <c r="G193" s="245">
        <v>9487.2999999999993</v>
      </c>
      <c r="H193" s="246">
        <v>9487.2999999999993</v>
      </c>
    </row>
    <row r="194" spans="1:8" ht="32.1" customHeight="1" x14ac:dyDescent="0.2">
      <c r="A194" s="37" t="s">
        <v>164</v>
      </c>
      <c r="B194" s="65">
        <v>8</v>
      </c>
      <c r="C194" s="66">
        <v>1</v>
      </c>
      <c r="D194" s="12" t="s">
        <v>111</v>
      </c>
      <c r="E194" s="67">
        <v>200</v>
      </c>
      <c r="F194" s="190">
        <f>F195</f>
        <v>6850.7</v>
      </c>
      <c r="G194" s="190">
        <f>G195</f>
        <v>5500.7</v>
      </c>
      <c r="H194" s="167">
        <f>H195</f>
        <v>5500.7</v>
      </c>
    </row>
    <row r="195" spans="1:8" ht="32.1" customHeight="1" x14ac:dyDescent="0.2">
      <c r="A195" s="197" t="s">
        <v>18</v>
      </c>
      <c r="B195" s="69">
        <v>8</v>
      </c>
      <c r="C195" s="70">
        <v>1</v>
      </c>
      <c r="D195" s="12" t="s">
        <v>111</v>
      </c>
      <c r="E195" s="71">
        <v>240</v>
      </c>
      <c r="F195" s="375">
        <f>6000.7+200+50+600</f>
        <v>6850.7</v>
      </c>
      <c r="G195" s="243">
        <v>5500.7</v>
      </c>
      <c r="H195" s="244">
        <v>5500.7</v>
      </c>
    </row>
    <row r="196" spans="1:8" ht="15.95" customHeight="1" x14ac:dyDescent="0.2">
      <c r="A196" s="196" t="s">
        <v>19</v>
      </c>
      <c r="B196" s="58">
        <v>8</v>
      </c>
      <c r="C196" s="59">
        <v>1</v>
      </c>
      <c r="D196" s="12" t="s">
        <v>111</v>
      </c>
      <c r="E196" s="63">
        <v>800</v>
      </c>
      <c r="F196" s="189">
        <f>F197</f>
        <v>13</v>
      </c>
      <c r="G196" s="189">
        <f>G197</f>
        <v>12</v>
      </c>
      <c r="H196" s="166">
        <f>H197</f>
        <v>12</v>
      </c>
    </row>
    <row r="197" spans="1:8" ht="15.95" customHeight="1" x14ac:dyDescent="0.2">
      <c r="A197" s="196" t="s">
        <v>20</v>
      </c>
      <c r="B197" s="58">
        <v>8</v>
      </c>
      <c r="C197" s="59">
        <v>1</v>
      </c>
      <c r="D197" s="12" t="s">
        <v>111</v>
      </c>
      <c r="E197" s="63">
        <v>850</v>
      </c>
      <c r="F197" s="245">
        <f>12+1</f>
        <v>13</v>
      </c>
      <c r="G197" s="245">
        <v>12</v>
      </c>
      <c r="H197" s="246">
        <v>12</v>
      </c>
    </row>
    <row r="198" spans="1:8" ht="19.5" customHeight="1" x14ac:dyDescent="0.2">
      <c r="A198" s="37" t="s">
        <v>198</v>
      </c>
      <c r="B198" s="65">
        <v>8</v>
      </c>
      <c r="C198" s="66">
        <v>1</v>
      </c>
      <c r="D198" s="12" t="s">
        <v>113</v>
      </c>
      <c r="E198" s="67"/>
      <c r="F198" s="190">
        <f>F199+F201</f>
        <v>894.3</v>
      </c>
      <c r="G198" s="190">
        <f>G199+G201</f>
        <v>0</v>
      </c>
      <c r="H198" s="167">
        <f>H199+H201</f>
        <v>0</v>
      </c>
    </row>
    <row r="199" spans="1:8" ht="63.95" customHeight="1" x14ac:dyDescent="0.2">
      <c r="A199" s="196" t="s">
        <v>13</v>
      </c>
      <c r="B199" s="65">
        <v>8</v>
      </c>
      <c r="C199" s="66">
        <v>1</v>
      </c>
      <c r="D199" s="12" t="s">
        <v>113</v>
      </c>
      <c r="E199" s="67">
        <v>100</v>
      </c>
      <c r="F199" s="190">
        <f>F200</f>
        <v>894.3</v>
      </c>
      <c r="G199" s="190">
        <f>G200</f>
        <v>0</v>
      </c>
      <c r="H199" s="167">
        <f>H200</f>
        <v>0</v>
      </c>
    </row>
    <row r="200" spans="1:8" ht="15.95" customHeight="1" x14ac:dyDescent="0.2">
      <c r="A200" s="149" t="s">
        <v>112</v>
      </c>
      <c r="B200" s="65">
        <v>8</v>
      </c>
      <c r="C200" s="66">
        <v>1</v>
      </c>
      <c r="D200" s="12" t="s">
        <v>113</v>
      </c>
      <c r="E200" s="67">
        <v>110</v>
      </c>
      <c r="F200" s="377">
        <f>502.6+391.7</f>
        <v>894.3</v>
      </c>
      <c r="G200" s="247">
        <v>0</v>
      </c>
      <c r="H200" s="248">
        <v>0</v>
      </c>
    </row>
    <row r="201" spans="1:8" ht="32.1" hidden="1" customHeight="1" x14ac:dyDescent="0.2">
      <c r="A201" s="197" t="s">
        <v>71</v>
      </c>
      <c r="B201" s="65">
        <v>8</v>
      </c>
      <c r="C201" s="66">
        <v>1</v>
      </c>
      <c r="D201" s="12" t="s">
        <v>113</v>
      </c>
      <c r="E201" s="67">
        <v>200</v>
      </c>
      <c r="F201" s="190">
        <f>F202</f>
        <v>0</v>
      </c>
      <c r="G201" s="190">
        <f>G202</f>
        <v>0</v>
      </c>
      <c r="H201" s="167">
        <f>H202</f>
        <v>0</v>
      </c>
    </row>
    <row r="202" spans="1:8" ht="32.1" hidden="1" customHeight="1" x14ac:dyDescent="0.2">
      <c r="A202" s="197" t="s">
        <v>18</v>
      </c>
      <c r="B202" s="65">
        <v>8</v>
      </c>
      <c r="C202" s="66">
        <v>1</v>
      </c>
      <c r="D202" s="12" t="s">
        <v>113</v>
      </c>
      <c r="E202" s="67">
        <v>240</v>
      </c>
      <c r="F202" s="247"/>
      <c r="G202" s="247"/>
      <c r="H202" s="248"/>
    </row>
    <row r="203" spans="1:8" ht="15.95" hidden="1" customHeight="1" x14ac:dyDescent="0.2">
      <c r="A203" s="148" t="s">
        <v>9</v>
      </c>
      <c r="B203" s="3">
        <v>8</v>
      </c>
      <c r="C203" s="4">
        <v>1</v>
      </c>
      <c r="D203" s="5" t="s">
        <v>10</v>
      </c>
      <c r="E203" s="6" t="s">
        <v>7</v>
      </c>
      <c r="F203" s="178">
        <f>F204+F207+F214</f>
        <v>0</v>
      </c>
      <c r="G203" s="178">
        <f t="shared" ref="G203:H203" si="49">G204+G207+G214</f>
        <v>0</v>
      </c>
      <c r="H203" s="156">
        <f t="shared" si="49"/>
        <v>0</v>
      </c>
    </row>
    <row r="204" spans="1:8" ht="32.1" hidden="1" customHeight="1" x14ac:dyDescent="0.2">
      <c r="A204" s="37" t="s">
        <v>206</v>
      </c>
      <c r="B204" s="58">
        <v>8</v>
      </c>
      <c r="C204" s="59">
        <v>1</v>
      </c>
      <c r="D204" s="12" t="s">
        <v>115</v>
      </c>
      <c r="E204" s="63"/>
      <c r="F204" s="189">
        <f t="shared" ref="F204:H205" si="50">F205</f>
        <v>0</v>
      </c>
      <c r="G204" s="189">
        <f t="shared" si="50"/>
        <v>0</v>
      </c>
      <c r="H204" s="166">
        <f t="shared" si="50"/>
        <v>0</v>
      </c>
    </row>
    <row r="205" spans="1:8" ht="32.1" hidden="1" customHeight="1" x14ac:dyDescent="0.2">
      <c r="A205" s="37" t="s">
        <v>164</v>
      </c>
      <c r="B205" s="65">
        <v>8</v>
      </c>
      <c r="C205" s="66">
        <v>1</v>
      </c>
      <c r="D205" s="12" t="s">
        <v>115</v>
      </c>
      <c r="E205" s="67">
        <v>200</v>
      </c>
      <c r="F205" s="190">
        <f t="shared" si="50"/>
        <v>0</v>
      </c>
      <c r="G205" s="190">
        <f t="shared" si="50"/>
        <v>0</v>
      </c>
      <c r="H205" s="167">
        <f t="shared" si="50"/>
        <v>0</v>
      </c>
    </row>
    <row r="206" spans="1:8" ht="32.1" hidden="1" customHeight="1" x14ac:dyDescent="0.2">
      <c r="A206" s="197" t="s">
        <v>18</v>
      </c>
      <c r="B206" s="69">
        <v>8</v>
      </c>
      <c r="C206" s="70">
        <v>1</v>
      </c>
      <c r="D206" s="12" t="s">
        <v>115</v>
      </c>
      <c r="E206" s="71">
        <v>240</v>
      </c>
      <c r="F206" s="243"/>
      <c r="G206" s="243"/>
      <c r="H206" s="244"/>
    </row>
    <row r="207" spans="1:8" ht="32.1" hidden="1" customHeight="1" x14ac:dyDescent="0.2">
      <c r="A207" s="37" t="s">
        <v>211</v>
      </c>
      <c r="B207" s="58">
        <v>8</v>
      </c>
      <c r="C207" s="59">
        <v>1</v>
      </c>
      <c r="D207" s="12" t="s">
        <v>117</v>
      </c>
      <c r="E207" s="63"/>
      <c r="F207" s="189">
        <f>F208+F210+F212</f>
        <v>0</v>
      </c>
      <c r="G207" s="189">
        <f>G208+G210+G212</f>
        <v>0</v>
      </c>
      <c r="H207" s="166">
        <f>H208+H210+H212</f>
        <v>0</v>
      </c>
    </row>
    <row r="208" spans="1:8" ht="63.95" hidden="1" customHeight="1" x14ac:dyDescent="0.2">
      <c r="A208" s="196" t="s">
        <v>13</v>
      </c>
      <c r="B208" s="58">
        <v>8</v>
      </c>
      <c r="C208" s="59">
        <v>1</v>
      </c>
      <c r="D208" s="12" t="s">
        <v>117</v>
      </c>
      <c r="E208" s="63">
        <v>100</v>
      </c>
      <c r="F208" s="189">
        <f>F209</f>
        <v>0</v>
      </c>
      <c r="G208" s="189">
        <f>G209</f>
        <v>0</v>
      </c>
      <c r="H208" s="166">
        <f>H209</f>
        <v>0</v>
      </c>
    </row>
    <row r="209" spans="1:8" ht="15.95" hidden="1" customHeight="1" x14ac:dyDescent="0.2">
      <c r="A209" s="149" t="s">
        <v>112</v>
      </c>
      <c r="B209" s="58">
        <v>8</v>
      </c>
      <c r="C209" s="59">
        <v>1</v>
      </c>
      <c r="D209" s="12" t="s">
        <v>117</v>
      </c>
      <c r="E209" s="63">
        <v>110</v>
      </c>
      <c r="F209" s="245"/>
      <c r="G209" s="245"/>
      <c r="H209" s="246"/>
    </row>
    <row r="210" spans="1:8" ht="32.1" hidden="1" customHeight="1" x14ac:dyDescent="0.2">
      <c r="A210" s="37" t="s">
        <v>164</v>
      </c>
      <c r="B210" s="65">
        <v>8</v>
      </c>
      <c r="C210" s="66">
        <v>1</v>
      </c>
      <c r="D210" s="12" t="s">
        <v>117</v>
      </c>
      <c r="E210" s="67">
        <v>200</v>
      </c>
      <c r="F210" s="190">
        <f>F211</f>
        <v>0</v>
      </c>
      <c r="G210" s="190">
        <f>G211</f>
        <v>0</v>
      </c>
      <c r="H210" s="167">
        <f>H211</f>
        <v>0</v>
      </c>
    </row>
    <row r="211" spans="1:8" ht="32.1" hidden="1" customHeight="1" x14ac:dyDescent="0.2">
      <c r="A211" s="197" t="s">
        <v>18</v>
      </c>
      <c r="B211" s="69">
        <v>8</v>
      </c>
      <c r="C211" s="70">
        <v>1</v>
      </c>
      <c r="D211" s="12" t="s">
        <v>117</v>
      </c>
      <c r="E211" s="71">
        <v>240</v>
      </c>
      <c r="F211" s="243"/>
      <c r="G211" s="243"/>
      <c r="H211" s="244"/>
    </row>
    <row r="212" spans="1:8" ht="15.95" hidden="1" customHeight="1" x14ac:dyDescent="0.2">
      <c r="A212" s="196" t="s">
        <v>19</v>
      </c>
      <c r="B212" s="58">
        <v>8</v>
      </c>
      <c r="C212" s="59">
        <v>1</v>
      </c>
      <c r="D212" s="12" t="s">
        <v>117</v>
      </c>
      <c r="E212" s="63">
        <v>800</v>
      </c>
      <c r="F212" s="189">
        <f>F213</f>
        <v>0</v>
      </c>
      <c r="G212" s="189">
        <f>G213</f>
        <v>0</v>
      </c>
      <c r="H212" s="166">
        <f>H213</f>
        <v>0</v>
      </c>
    </row>
    <row r="213" spans="1:8" ht="15.95" hidden="1" customHeight="1" x14ac:dyDescent="0.2">
      <c r="A213" s="196" t="s">
        <v>20</v>
      </c>
      <c r="B213" s="58">
        <v>8</v>
      </c>
      <c r="C213" s="59">
        <v>1</v>
      </c>
      <c r="D213" s="12" t="s">
        <v>117</v>
      </c>
      <c r="E213" s="63">
        <v>850</v>
      </c>
      <c r="F213" s="189"/>
      <c r="G213" s="189"/>
      <c r="H213" s="166"/>
    </row>
    <row r="214" spans="1:8" ht="18.75" hidden="1" customHeight="1" x14ac:dyDescent="0.2">
      <c r="A214" s="37" t="s">
        <v>193</v>
      </c>
      <c r="B214" s="65">
        <v>8</v>
      </c>
      <c r="C214" s="66">
        <v>1</v>
      </c>
      <c r="D214" s="12" t="s">
        <v>118</v>
      </c>
      <c r="E214" s="67"/>
      <c r="F214" s="190">
        <f>F215+F217</f>
        <v>0</v>
      </c>
      <c r="G214" s="190">
        <f>G215+G217</f>
        <v>0</v>
      </c>
      <c r="H214" s="167">
        <f>H215+H217</f>
        <v>0</v>
      </c>
    </row>
    <row r="215" spans="1:8" ht="63.95" hidden="1" customHeight="1" x14ac:dyDescent="0.2">
      <c r="A215" s="196" t="s">
        <v>13</v>
      </c>
      <c r="B215" s="65">
        <v>8</v>
      </c>
      <c r="C215" s="66">
        <v>1</v>
      </c>
      <c r="D215" s="12" t="s">
        <v>118</v>
      </c>
      <c r="E215" s="67">
        <v>100</v>
      </c>
      <c r="F215" s="190">
        <f>F216</f>
        <v>0</v>
      </c>
      <c r="G215" s="190">
        <f>G216</f>
        <v>0</v>
      </c>
      <c r="H215" s="167">
        <f>H216</f>
        <v>0</v>
      </c>
    </row>
    <row r="216" spans="1:8" ht="15.95" hidden="1" customHeight="1" x14ac:dyDescent="0.2">
      <c r="A216" s="149" t="s">
        <v>112</v>
      </c>
      <c r="B216" s="65">
        <v>8</v>
      </c>
      <c r="C216" s="66">
        <v>1</v>
      </c>
      <c r="D216" s="12" t="s">
        <v>118</v>
      </c>
      <c r="E216" s="67">
        <v>110</v>
      </c>
      <c r="F216" s="247"/>
      <c r="G216" s="247"/>
      <c r="H216" s="248"/>
    </row>
    <row r="217" spans="1:8" ht="32.1" hidden="1" customHeight="1" x14ac:dyDescent="0.2">
      <c r="A217" s="197" t="s">
        <v>71</v>
      </c>
      <c r="B217" s="65">
        <v>8</v>
      </c>
      <c r="C217" s="66">
        <v>1</v>
      </c>
      <c r="D217" s="12" t="s">
        <v>118</v>
      </c>
      <c r="E217" s="67">
        <v>200</v>
      </c>
      <c r="F217" s="190">
        <f>F218</f>
        <v>0</v>
      </c>
      <c r="G217" s="190">
        <f>G218</f>
        <v>0</v>
      </c>
      <c r="H217" s="167">
        <f>H218</f>
        <v>0</v>
      </c>
    </row>
    <row r="218" spans="1:8" ht="32.1" hidden="1" customHeight="1" x14ac:dyDescent="0.2">
      <c r="A218" s="197" t="s">
        <v>18</v>
      </c>
      <c r="B218" s="65">
        <v>8</v>
      </c>
      <c r="C218" s="66">
        <v>1</v>
      </c>
      <c r="D218" s="12" t="s">
        <v>118</v>
      </c>
      <c r="E218" s="67">
        <v>240</v>
      </c>
      <c r="F218" s="247"/>
      <c r="G218" s="247"/>
      <c r="H218" s="248"/>
    </row>
    <row r="219" spans="1:8" ht="15.95" customHeight="1" x14ac:dyDescent="0.2">
      <c r="A219" s="203" t="s">
        <v>119</v>
      </c>
      <c r="B219" s="56">
        <v>10</v>
      </c>
      <c r="C219" s="66"/>
      <c r="D219" s="12"/>
      <c r="E219" s="67"/>
      <c r="F219" s="181">
        <f t="shared" ref="F219:H223" si="51">F220</f>
        <v>450.6</v>
      </c>
      <c r="G219" s="181">
        <f t="shared" si="51"/>
        <v>450.6</v>
      </c>
      <c r="H219" s="159">
        <f t="shared" si="51"/>
        <v>450.6</v>
      </c>
    </row>
    <row r="220" spans="1:8" ht="15.95" customHeight="1" x14ac:dyDescent="0.2">
      <c r="A220" s="207" t="s">
        <v>120</v>
      </c>
      <c r="B220" s="56">
        <v>10</v>
      </c>
      <c r="C220" s="57">
        <v>1</v>
      </c>
      <c r="D220" s="60" t="s">
        <v>7</v>
      </c>
      <c r="E220" s="61" t="s">
        <v>7</v>
      </c>
      <c r="F220" s="187">
        <f t="shared" si="51"/>
        <v>450.6</v>
      </c>
      <c r="G220" s="187">
        <f t="shared" si="51"/>
        <v>450.6</v>
      </c>
      <c r="H220" s="164">
        <f t="shared" si="51"/>
        <v>450.6</v>
      </c>
    </row>
    <row r="221" spans="1:8" ht="15.95" customHeight="1" x14ac:dyDescent="0.2">
      <c r="A221" s="210" t="s">
        <v>121</v>
      </c>
      <c r="B221" s="69">
        <v>10</v>
      </c>
      <c r="C221" s="70">
        <v>1</v>
      </c>
      <c r="D221" s="36" t="s">
        <v>10</v>
      </c>
      <c r="E221" s="71" t="s">
        <v>7</v>
      </c>
      <c r="F221" s="191">
        <f t="shared" si="51"/>
        <v>450.6</v>
      </c>
      <c r="G221" s="191">
        <f t="shared" si="51"/>
        <v>450.6</v>
      </c>
      <c r="H221" s="168">
        <f t="shared" si="51"/>
        <v>450.6</v>
      </c>
    </row>
    <row r="222" spans="1:8" ht="32.1" customHeight="1" x14ac:dyDescent="0.2">
      <c r="A222" s="211" t="s">
        <v>122</v>
      </c>
      <c r="B222" s="58">
        <v>10</v>
      </c>
      <c r="C222" s="59">
        <v>1</v>
      </c>
      <c r="D222" s="12" t="s">
        <v>162</v>
      </c>
      <c r="E222" s="63" t="s">
        <v>7</v>
      </c>
      <c r="F222" s="189">
        <f t="shared" si="51"/>
        <v>450.6</v>
      </c>
      <c r="G222" s="189">
        <f t="shared" si="51"/>
        <v>450.6</v>
      </c>
      <c r="H222" s="166">
        <f t="shared" si="51"/>
        <v>450.6</v>
      </c>
    </row>
    <row r="223" spans="1:8" ht="15.95" customHeight="1" x14ac:dyDescent="0.2">
      <c r="A223" s="208" t="s">
        <v>123</v>
      </c>
      <c r="B223" s="65">
        <v>10</v>
      </c>
      <c r="C223" s="66">
        <v>1</v>
      </c>
      <c r="D223" s="12" t="s">
        <v>162</v>
      </c>
      <c r="E223" s="67">
        <v>300</v>
      </c>
      <c r="F223" s="190">
        <f t="shared" si="51"/>
        <v>450.6</v>
      </c>
      <c r="G223" s="190">
        <f t="shared" si="51"/>
        <v>450.6</v>
      </c>
      <c r="H223" s="167">
        <f t="shared" si="51"/>
        <v>450.6</v>
      </c>
    </row>
    <row r="224" spans="1:8" ht="22.5" customHeight="1" x14ac:dyDescent="0.2">
      <c r="A224" s="232" t="s">
        <v>186</v>
      </c>
      <c r="B224" s="65">
        <v>10</v>
      </c>
      <c r="C224" s="66">
        <v>1</v>
      </c>
      <c r="D224" s="35" t="s">
        <v>162</v>
      </c>
      <c r="E224" s="67">
        <v>310</v>
      </c>
      <c r="F224" s="247">
        <v>450.6</v>
      </c>
      <c r="G224" s="247">
        <v>450.6</v>
      </c>
      <c r="H224" s="248">
        <v>450.6</v>
      </c>
    </row>
    <row r="225" spans="1:8" ht="15.95" customHeight="1" x14ac:dyDescent="0.2">
      <c r="A225" s="209" t="s">
        <v>124</v>
      </c>
      <c r="B225" s="72">
        <v>11</v>
      </c>
      <c r="C225" s="73" t="s">
        <v>7</v>
      </c>
      <c r="D225" s="74" t="s">
        <v>7</v>
      </c>
      <c r="E225" s="75" t="s">
        <v>7</v>
      </c>
      <c r="F225" s="192">
        <f>F226</f>
        <v>900</v>
      </c>
      <c r="G225" s="192">
        <f>G226</f>
        <v>900</v>
      </c>
      <c r="H225" s="169">
        <f>H226</f>
        <v>900</v>
      </c>
    </row>
    <row r="226" spans="1:8" ht="15.75" x14ac:dyDescent="0.2">
      <c r="A226" s="212" t="s">
        <v>129</v>
      </c>
      <c r="B226" s="57">
        <v>11</v>
      </c>
      <c r="C226" s="57">
        <v>5</v>
      </c>
      <c r="D226" s="77" t="s">
        <v>7</v>
      </c>
      <c r="E226" s="61" t="s">
        <v>7</v>
      </c>
      <c r="F226" s="187">
        <f>F227+F231</f>
        <v>900</v>
      </c>
      <c r="G226" s="187">
        <f>G227+G231</f>
        <v>900</v>
      </c>
      <c r="H226" s="164">
        <f>H227+H231</f>
        <v>900</v>
      </c>
    </row>
    <row r="227" spans="1:8" ht="47.25" x14ac:dyDescent="0.2">
      <c r="A227" s="124" t="s">
        <v>230</v>
      </c>
      <c r="B227" s="16">
        <v>11</v>
      </c>
      <c r="C227" s="16">
        <v>5</v>
      </c>
      <c r="D227" s="55" t="s">
        <v>125</v>
      </c>
      <c r="E227" s="18"/>
      <c r="F227" s="181">
        <f t="shared" ref="F227:H229" si="52">F228</f>
        <v>900</v>
      </c>
      <c r="G227" s="181">
        <f t="shared" si="52"/>
        <v>900</v>
      </c>
      <c r="H227" s="159">
        <f t="shared" si="52"/>
        <v>900</v>
      </c>
    </row>
    <row r="228" spans="1:8" ht="48" customHeight="1" x14ac:dyDescent="0.2">
      <c r="A228" s="196" t="s">
        <v>244</v>
      </c>
      <c r="B228" s="66">
        <v>11</v>
      </c>
      <c r="C228" s="66">
        <v>5</v>
      </c>
      <c r="D228" s="35" t="s">
        <v>126</v>
      </c>
      <c r="E228" s="67" t="s">
        <v>7</v>
      </c>
      <c r="F228" s="190">
        <f t="shared" si="52"/>
        <v>900</v>
      </c>
      <c r="G228" s="190">
        <f t="shared" si="52"/>
        <v>900</v>
      </c>
      <c r="H228" s="167">
        <f t="shared" si="52"/>
        <v>900</v>
      </c>
    </row>
    <row r="229" spans="1:8" ht="36" customHeight="1" x14ac:dyDescent="0.2">
      <c r="A229" s="37" t="s">
        <v>164</v>
      </c>
      <c r="B229" s="58">
        <v>11</v>
      </c>
      <c r="C229" s="59">
        <v>5</v>
      </c>
      <c r="D229" s="12" t="s">
        <v>126</v>
      </c>
      <c r="E229" s="13">
        <v>200</v>
      </c>
      <c r="F229" s="179">
        <f t="shared" si="52"/>
        <v>900</v>
      </c>
      <c r="G229" s="179">
        <f t="shared" si="52"/>
        <v>900</v>
      </c>
      <c r="H229" s="157">
        <f t="shared" si="52"/>
        <v>900</v>
      </c>
    </row>
    <row r="230" spans="1:8" ht="36" customHeight="1" x14ac:dyDescent="0.2">
      <c r="A230" s="200" t="s">
        <v>18</v>
      </c>
      <c r="B230" s="58">
        <v>11</v>
      </c>
      <c r="C230" s="59">
        <v>5</v>
      </c>
      <c r="D230" s="12" t="s">
        <v>126</v>
      </c>
      <c r="E230" s="23">
        <v>240</v>
      </c>
      <c r="F230" s="234">
        <v>900</v>
      </c>
      <c r="G230" s="234">
        <v>900</v>
      </c>
      <c r="H230" s="235">
        <v>900</v>
      </c>
    </row>
    <row r="231" spans="1:8" ht="20.25" hidden="1" customHeight="1" x14ac:dyDescent="0.2">
      <c r="A231" s="124" t="s">
        <v>9</v>
      </c>
      <c r="B231" s="16">
        <v>11</v>
      </c>
      <c r="C231" s="16">
        <v>5</v>
      </c>
      <c r="D231" s="55" t="s">
        <v>10</v>
      </c>
      <c r="E231" s="18"/>
      <c r="F231" s="181">
        <f t="shared" ref="F231:H233" si="53">F232</f>
        <v>0</v>
      </c>
      <c r="G231" s="181">
        <f t="shared" si="53"/>
        <v>0</v>
      </c>
      <c r="H231" s="159">
        <f t="shared" si="53"/>
        <v>0</v>
      </c>
    </row>
    <row r="232" spans="1:8" ht="21.75" hidden="1" customHeight="1" x14ac:dyDescent="0.2">
      <c r="A232" s="37" t="s">
        <v>127</v>
      </c>
      <c r="B232" s="66">
        <v>11</v>
      </c>
      <c r="C232" s="66">
        <v>5</v>
      </c>
      <c r="D232" s="35" t="s">
        <v>128</v>
      </c>
      <c r="E232" s="67" t="s">
        <v>7</v>
      </c>
      <c r="F232" s="190">
        <f t="shared" si="53"/>
        <v>0</v>
      </c>
      <c r="G232" s="190">
        <f t="shared" si="53"/>
        <v>0</v>
      </c>
      <c r="H232" s="167">
        <f t="shared" si="53"/>
        <v>0</v>
      </c>
    </row>
    <row r="233" spans="1:8" ht="32.1" hidden="1" customHeight="1" x14ac:dyDescent="0.2">
      <c r="A233" s="37" t="s">
        <v>164</v>
      </c>
      <c r="B233" s="58">
        <v>11</v>
      </c>
      <c r="C233" s="59">
        <v>5</v>
      </c>
      <c r="D233" s="35" t="s">
        <v>128</v>
      </c>
      <c r="E233" s="13">
        <v>200</v>
      </c>
      <c r="F233" s="179">
        <f t="shared" si="53"/>
        <v>0</v>
      </c>
      <c r="G233" s="179">
        <f t="shared" si="53"/>
        <v>0</v>
      </c>
      <c r="H233" s="157">
        <f t="shared" si="53"/>
        <v>0</v>
      </c>
    </row>
    <row r="234" spans="1:8" ht="32.1" hidden="1" customHeight="1" x14ac:dyDescent="0.2">
      <c r="A234" s="200" t="s">
        <v>18</v>
      </c>
      <c r="B234" s="58">
        <v>11</v>
      </c>
      <c r="C234" s="59">
        <v>5</v>
      </c>
      <c r="D234" s="35" t="s">
        <v>128</v>
      </c>
      <c r="E234" s="23">
        <v>240</v>
      </c>
      <c r="F234" s="234"/>
      <c r="G234" s="234"/>
      <c r="H234" s="235"/>
    </row>
    <row r="235" spans="1:8" ht="20.100000000000001" customHeight="1" x14ac:dyDescent="0.2">
      <c r="A235" s="124" t="s">
        <v>130</v>
      </c>
      <c r="B235" s="16">
        <v>99</v>
      </c>
      <c r="C235" s="16"/>
      <c r="D235" s="55" t="s">
        <v>7</v>
      </c>
      <c r="E235" s="18" t="s">
        <v>7</v>
      </c>
      <c r="F235" s="193">
        <f t="shared" ref="F235:H239" si="54">F236</f>
        <v>0</v>
      </c>
      <c r="G235" s="193">
        <f t="shared" si="54"/>
        <v>1574</v>
      </c>
      <c r="H235" s="19">
        <f t="shared" si="54"/>
        <v>3278.2</v>
      </c>
    </row>
    <row r="236" spans="1:8" ht="20.100000000000001" customHeight="1" x14ac:dyDescent="0.2">
      <c r="A236" s="196" t="s">
        <v>130</v>
      </c>
      <c r="B236" s="21">
        <v>99</v>
      </c>
      <c r="C236" s="21">
        <v>99</v>
      </c>
      <c r="D236" s="35"/>
      <c r="E236" s="23"/>
      <c r="F236" s="193">
        <f t="shared" si="54"/>
        <v>0</v>
      </c>
      <c r="G236" s="193">
        <f t="shared" si="54"/>
        <v>1574</v>
      </c>
      <c r="H236" s="24">
        <f t="shared" si="54"/>
        <v>3278.2</v>
      </c>
    </row>
    <row r="237" spans="1:8" ht="20.100000000000001" customHeight="1" x14ac:dyDescent="0.2">
      <c r="A237" s="196" t="s">
        <v>9</v>
      </c>
      <c r="B237" s="21">
        <v>99</v>
      </c>
      <c r="C237" s="21">
        <v>99</v>
      </c>
      <c r="D237" s="35" t="s">
        <v>10</v>
      </c>
      <c r="E237" s="23"/>
      <c r="F237" s="193">
        <f t="shared" si="54"/>
        <v>0</v>
      </c>
      <c r="G237" s="193">
        <f t="shared" si="54"/>
        <v>1574</v>
      </c>
      <c r="H237" s="24">
        <f t="shared" si="54"/>
        <v>3278.2</v>
      </c>
    </row>
    <row r="238" spans="1:8" ht="20.100000000000001" customHeight="1" x14ac:dyDescent="0.2">
      <c r="A238" s="196" t="s">
        <v>130</v>
      </c>
      <c r="B238" s="21">
        <v>99</v>
      </c>
      <c r="C238" s="21">
        <v>99</v>
      </c>
      <c r="D238" s="35" t="s">
        <v>131</v>
      </c>
      <c r="E238" s="23"/>
      <c r="F238" s="193">
        <f t="shared" si="54"/>
        <v>0</v>
      </c>
      <c r="G238" s="193">
        <f t="shared" si="54"/>
        <v>1574</v>
      </c>
      <c r="H238" s="24">
        <f t="shared" si="54"/>
        <v>3278.2</v>
      </c>
    </row>
    <row r="239" spans="1:8" ht="20.100000000000001" customHeight="1" x14ac:dyDescent="0.2">
      <c r="A239" s="196" t="s">
        <v>130</v>
      </c>
      <c r="B239" s="21">
        <v>99</v>
      </c>
      <c r="C239" s="21">
        <v>99</v>
      </c>
      <c r="D239" s="35" t="s">
        <v>131</v>
      </c>
      <c r="E239" s="23">
        <v>900</v>
      </c>
      <c r="F239" s="193">
        <f t="shared" si="54"/>
        <v>0</v>
      </c>
      <c r="G239" s="193">
        <f t="shared" si="54"/>
        <v>1574</v>
      </c>
      <c r="H239" s="24">
        <f t="shared" si="54"/>
        <v>3278.2</v>
      </c>
    </row>
    <row r="240" spans="1:8" ht="20.100000000000001" customHeight="1" x14ac:dyDescent="0.2">
      <c r="A240" s="196" t="s">
        <v>130</v>
      </c>
      <c r="B240" s="21">
        <v>99</v>
      </c>
      <c r="C240" s="21">
        <v>99</v>
      </c>
      <c r="D240" s="35" t="s">
        <v>131</v>
      </c>
      <c r="E240" s="23">
        <v>990</v>
      </c>
      <c r="F240" s="238">
        <v>0</v>
      </c>
      <c r="G240" s="238">
        <v>1574</v>
      </c>
      <c r="H240" s="258">
        <v>3278.2</v>
      </c>
    </row>
    <row r="241" spans="1:8" ht="21.75" customHeight="1" x14ac:dyDescent="0.25">
      <c r="A241" s="78" t="s">
        <v>132</v>
      </c>
      <c r="B241" s="79"/>
      <c r="C241" s="79"/>
      <c r="D241" s="80"/>
      <c r="E241" s="81"/>
      <c r="F241" s="217">
        <f>F10+F61+F68+F84+F115+F176+F185+F219+F225+F235</f>
        <v>126369.90000000001</v>
      </c>
      <c r="G241" s="217">
        <f>G10+G61+G68+G84+G115+G176+G185+G219+G225+G235</f>
        <v>63322.700000000004</v>
      </c>
      <c r="H241" s="162">
        <f>H10+H61+H68+H84+H115+H176+H185+H219+H225+H235</f>
        <v>65941.3</v>
      </c>
    </row>
    <row r="242" spans="1:8" ht="15.75" x14ac:dyDescent="0.25">
      <c r="A242" s="95"/>
    </row>
    <row r="243" spans="1:8" ht="15.75" x14ac:dyDescent="0.25">
      <c r="A243" s="95"/>
    </row>
    <row r="244" spans="1:8" ht="15" x14ac:dyDescent="0.2">
      <c r="A244" s="96"/>
    </row>
    <row r="245" spans="1:8" ht="15" x14ac:dyDescent="0.2">
      <c r="A245" s="97"/>
    </row>
    <row r="246" spans="1:8" ht="15" x14ac:dyDescent="0.2">
      <c r="A246" s="96"/>
    </row>
  </sheetData>
  <mergeCells count="10">
    <mergeCell ref="E1:H1"/>
    <mergeCell ref="A5:H5"/>
    <mergeCell ref="F2:H2"/>
    <mergeCell ref="F8:H8"/>
    <mergeCell ref="A8:A9"/>
    <mergeCell ref="B8:B9"/>
    <mergeCell ref="C8:C9"/>
    <mergeCell ref="D8:D9"/>
    <mergeCell ref="E8:E9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fitToHeight="0" orientation="portrait" r:id="rId1"/>
  <headerFooter alignWithMargins="0">
    <oddFooter>Страница &amp;P из &amp;N</oddFooter>
  </headerFooter>
  <ignoredErrors>
    <ignoredError sqref="H86 H226 H51 F51:G51 H63 F63:G63 F86:G86 F226:G226 F20:H20" formula="1"/>
    <ignoredError sqref="H94 H185:H186 F241:H24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7"/>
  <sheetViews>
    <sheetView showGridLines="0" view="pageBreakPreview" topLeftCell="A148" zoomScale="90" zoomScaleNormal="100" zoomScaleSheetLayoutView="90" workbookViewId="0">
      <selection activeCell="F72" sqref="F72"/>
    </sheetView>
  </sheetViews>
  <sheetFormatPr defaultColWidth="9.140625" defaultRowHeight="12.75" x14ac:dyDescent="0.2"/>
  <cols>
    <col min="1" max="1" width="62.5703125" style="278" customWidth="1"/>
    <col min="2" max="2" width="16" style="126" customWidth="1"/>
    <col min="3" max="3" width="6.42578125" style="1" customWidth="1"/>
    <col min="4" max="4" width="5" style="1" customWidth="1"/>
    <col min="5" max="5" width="6" style="1" customWidth="1"/>
    <col min="6" max="6" width="11.5703125" style="1" customWidth="1"/>
    <col min="7" max="7" width="11.28515625" style="1" customWidth="1"/>
    <col min="8" max="8" width="13.85546875" style="1" customWidth="1"/>
    <col min="9" max="245" width="9.140625" style="1" customWidth="1"/>
    <col min="246" max="16384" width="9.140625" style="1"/>
  </cols>
  <sheetData>
    <row r="1" spans="1:9" x14ac:dyDescent="0.2">
      <c r="A1" s="266"/>
      <c r="B1" s="128"/>
      <c r="C1" s="98"/>
      <c r="D1" s="98"/>
      <c r="E1" s="325" t="s">
        <v>184</v>
      </c>
      <c r="F1" s="326"/>
      <c r="G1" s="326"/>
      <c r="H1" s="326"/>
    </row>
    <row r="2" spans="1:9" ht="49.5" customHeight="1" x14ac:dyDescent="0.25">
      <c r="A2" s="266"/>
      <c r="B2" s="128"/>
      <c r="C2" s="170"/>
      <c r="D2" s="171"/>
      <c r="E2" s="171"/>
      <c r="F2" s="328" t="s">
        <v>213</v>
      </c>
      <c r="G2" s="329"/>
      <c r="H2" s="329"/>
    </row>
    <row r="3" spans="1:9" ht="15" x14ac:dyDescent="0.25">
      <c r="A3" s="266"/>
      <c r="B3" s="128"/>
      <c r="C3" s="98"/>
      <c r="D3" s="228"/>
      <c r="E3" s="229"/>
      <c r="F3" s="334" t="s">
        <v>295</v>
      </c>
      <c r="G3" s="335"/>
      <c r="H3" s="335"/>
    </row>
    <row r="4" spans="1:9" x14ac:dyDescent="0.2">
      <c r="A4" s="266"/>
      <c r="B4" s="128"/>
      <c r="C4" s="98"/>
      <c r="D4" s="98"/>
      <c r="E4" s="98"/>
      <c r="F4" s="98"/>
      <c r="G4" s="98"/>
      <c r="H4" s="98"/>
    </row>
    <row r="5" spans="1:9" ht="50.25" customHeight="1" x14ac:dyDescent="0.2">
      <c r="A5" s="327" t="s">
        <v>197</v>
      </c>
      <c r="B5" s="339"/>
      <c r="C5" s="339"/>
      <c r="D5" s="339"/>
      <c r="E5" s="339"/>
      <c r="F5" s="339"/>
      <c r="G5" s="339"/>
      <c r="H5" s="339"/>
    </row>
    <row r="6" spans="1:9" ht="15" customHeight="1" x14ac:dyDescent="0.2">
      <c r="A6" s="267"/>
      <c r="B6" s="99"/>
      <c r="C6" s="127"/>
      <c r="D6" s="127"/>
      <c r="E6" s="127"/>
      <c r="F6" s="127"/>
      <c r="G6" s="127"/>
      <c r="H6" s="195" t="s">
        <v>136</v>
      </c>
    </row>
    <row r="7" spans="1:9" ht="21.75" customHeight="1" x14ac:dyDescent="0.2">
      <c r="A7" s="343" t="s">
        <v>0</v>
      </c>
      <c r="B7" s="345" t="s">
        <v>3</v>
      </c>
      <c r="C7" s="345" t="s">
        <v>4</v>
      </c>
      <c r="D7" s="345" t="s">
        <v>1</v>
      </c>
      <c r="E7" s="345" t="s">
        <v>2</v>
      </c>
      <c r="F7" s="340" t="s">
        <v>5</v>
      </c>
      <c r="G7" s="341"/>
      <c r="H7" s="342"/>
    </row>
    <row r="8" spans="1:9" ht="21.75" customHeight="1" x14ac:dyDescent="0.2">
      <c r="A8" s="344"/>
      <c r="B8" s="346"/>
      <c r="C8" s="346"/>
      <c r="D8" s="346"/>
      <c r="E8" s="346"/>
      <c r="F8" s="194" t="s">
        <v>181</v>
      </c>
      <c r="G8" s="194" t="s">
        <v>182</v>
      </c>
      <c r="H8" s="194" t="s">
        <v>194</v>
      </c>
    </row>
    <row r="9" spans="1:9" s="106" customFormat="1" ht="46.5" customHeight="1" x14ac:dyDescent="0.2">
      <c r="A9" s="256" t="s">
        <v>222</v>
      </c>
      <c r="B9" s="5" t="s">
        <v>46</v>
      </c>
      <c r="C9" s="115" t="s">
        <v>7</v>
      </c>
      <c r="D9" s="116"/>
      <c r="E9" s="117"/>
      <c r="F9" s="213">
        <f>F10+F13</f>
        <v>1000</v>
      </c>
      <c r="G9" s="213">
        <f>G10+G13</f>
        <v>600</v>
      </c>
      <c r="H9" s="118">
        <f>H10+H13</f>
        <v>600</v>
      </c>
      <c r="I9" s="105"/>
    </row>
    <row r="10" spans="1:9" s="106" customFormat="1" ht="48" customHeight="1" x14ac:dyDescent="0.2">
      <c r="A10" s="256" t="s">
        <v>47</v>
      </c>
      <c r="B10" s="5" t="s">
        <v>48</v>
      </c>
      <c r="C10" s="115" t="s">
        <v>7</v>
      </c>
      <c r="D10" s="116"/>
      <c r="E10" s="117"/>
      <c r="F10" s="213">
        <f t="shared" ref="F10:H11" si="0">F11</f>
        <v>1000</v>
      </c>
      <c r="G10" s="213">
        <f t="shared" si="0"/>
        <v>600</v>
      </c>
      <c r="H10" s="118">
        <f t="shared" si="0"/>
        <v>600</v>
      </c>
      <c r="I10" s="105"/>
    </row>
    <row r="11" spans="1:9" s="106" customFormat="1" ht="32.1" customHeight="1" x14ac:dyDescent="0.2">
      <c r="A11" s="198" t="s">
        <v>164</v>
      </c>
      <c r="B11" s="12" t="s">
        <v>48</v>
      </c>
      <c r="C11" s="101">
        <v>200</v>
      </c>
      <c r="D11" s="102"/>
      <c r="E11" s="103"/>
      <c r="F11" s="214">
        <f t="shared" si="0"/>
        <v>1000</v>
      </c>
      <c r="G11" s="214">
        <f t="shared" si="0"/>
        <v>600</v>
      </c>
      <c r="H11" s="104">
        <f t="shared" si="0"/>
        <v>600</v>
      </c>
      <c r="I11" s="105"/>
    </row>
    <row r="12" spans="1:9" s="106" customFormat="1" ht="32.1" customHeight="1" x14ac:dyDescent="0.2">
      <c r="A12" s="198" t="s">
        <v>18</v>
      </c>
      <c r="B12" s="22" t="s">
        <v>48</v>
      </c>
      <c r="C12" s="107">
        <v>240</v>
      </c>
      <c r="D12" s="108">
        <v>3</v>
      </c>
      <c r="E12" s="109">
        <v>10</v>
      </c>
      <c r="F12" s="264">
        <f>600+400</f>
        <v>1000</v>
      </c>
      <c r="G12" s="264">
        <v>600</v>
      </c>
      <c r="H12" s="265">
        <v>600</v>
      </c>
      <c r="I12" s="105"/>
    </row>
    <row r="13" spans="1:9" s="120" customFormat="1" ht="48" hidden="1" customHeight="1" x14ac:dyDescent="0.2">
      <c r="A13" s="256" t="s">
        <v>49</v>
      </c>
      <c r="B13" s="5" t="s">
        <v>50</v>
      </c>
      <c r="C13" s="115"/>
      <c r="D13" s="116"/>
      <c r="E13" s="117"/>
      <c r="F13" s="213">
        <f t="shared" ref="F13:H14" si="1">F14</f>
        <v>0</v>
      </c>
      <c r="G13" s="213">
        <f t="shared" si="1"/>
        <v>0</v>
      </c>
      <c r="H13" s="118">
        <f t="shared" si="1"/>
        <v>0</v>
      </c>
      <c r="I13" s="119"/>
    </row>
    <row r="14" spans="1:9" s="106" customFormat="1" ht="32.1" hidden="1" customHeight="1" x14ac:dyDescent="0.2">
      <c r="A14" s="198" t="s">
        <v>164</v>
      </c>
      <c r="B14" s="22" t="s">
        <v>50</v>
      </c>
      <c r="C14" s="107">
        <v>200</v>
      </c>
      <c r="D14" s="108"/>
      <c r="E14" s="109"/>
      <c r="F14" s="215">
        <f t="shared" si="1"/>
        <v>0</v>
      </c>
      <c r="G14" s="215">
        <f t="shared" si="1"/>
        <v>0</v>
      </c>
      <c r="H14" s="110">
        <f t="shared" si="1"/>
        <v>0</v>
      </c>
      <c r="I14" s="105"/>
    </row>
    <row r="15" spans="1:9" s="106" customFormat="1" ht="32.1" hidden="1" customHeight="1" x14ac:dyDescent="0.2">
      <c r="A15" s="198" t="s">
        <v>18</v>
      </c>
      <c r="B15" s="27" t="s">
        <v>50</v>
      </c>
      <c r="C15" s="111">
        <v>240</v>
      </c>
      <c r="D15" s="112">
        <v>3</v>
      </c>
      <c r="E15" s="113">
        <v>10</v>
      </c>
      <c r="F15" s="216"/>
      <c r="G15" s="216"/>
      <c r="H15" s="114"/>
      <c r="I15" s="105"/>
    </row>
    <row r="16" spans="1:9" s="122" customFormat="1" ht="32.1" hidden="1" customHeight="1" x14ac:dyDescent="0.2">
      <c r="A16" s="256" t="s">
        <v>167</v>
      </c>
      <c r="B16" s="17" t="s">
        <v>82</v>
      </c>
      <c r="C16" s="18"/>
      <c r="D16" s="15"/>
      <c r="E16" s="16"/>
      <c r="F16" s="217">
        <f t="shared" ref="F16:H18" si="2">F17</f>
        <v>0</v>
      </c>
      <c r="G16" s="217">
        <f t="shared" si="2"/>
        <v>0</v>
      </c>
      <c r="H16" s="19">
        <f t="shared" si="2"/>
        <v>0</v>
      </c>
      <c r="I16" s="121"/>
    </row>
    <row r="17" spans="1:9" s="122" customFormat="1" ht="48" hidden="1" customHeight="1" x14ac:dyDescent="0.2">
      <c r="A17" s="256" t="s">
        <v>172</v>
      </c>
      <c r="B17" s="5" t="s">
        <v>83</v>
      </c>
      <c r="C17" s="6"/>
      <c r="D17" s="3"/>
      <c r="E17" s="4"/>
      <c r="F17" s="218">
        <f t="shared" si="2"/>
        <v>0</v>
      </c>
      <c r="G17" s="218">
        <f t="shared" si="2"/>
        <v>0</v>
      </c>
      <c r="H17" s="7">
        <f t="shared" si="2"/>
        <v>0</v>
      </c>
      <c r="I17" s="121"/>
    </row>
    <row r="18" spans="1:9" ht="32.1" hidden="1" customHeight="1" x14ac:dyDescent="0.2">
      <c r="A18" s="198" t="s">
        <v>164</v>
      </c>
      <c r="B18" s="12" t="s">
        <v>83</v>
      </c>
      <c r="C18" s="13">
        <v>200</v>
      </c>
      <c r="D18" s="10"/>
      <c r="E18" s="11"/>
      <c r="F18" s="219">
        <f t="shared" si="2"/>
        <v>0</v>
      </c>
      <c r="G18" s="219">
        <f t="shared" si="2"/>
        <v>0</v>
      </c>
      <c r="H18" s="14">
        <f t="shared" si="2"/>
        <v>0</v>
      </c>
      <c r="I18" s="8"/>
    </row>
    <row r="19" spans="1:9" ht="32.1" hidden="1" customHeight="1" x14ac:dyDescent="0.2">
      <c r="A19" s="198" t="s">
        <v>18</v>
      </c>
      <c r="B19" s="12" t="s">
        <v>83</v>
      </c>
      <c r="C19" s="13">
        <v>240</v>
      </c>
      <c r="D19" s="10">
        <v>5</v>
      </c>
      <c r="E19" s="11">
        <v>2</v>
      </c>
      <c r="F19" s="219"/>
      <c r="G19" s="219"/>
      <c r="H19" s="14"/>
      <c r="I19" s="8"/>
    </row>
    <row r="20" spans="1:9" s="122" customFormat="1" ht="45" customHeight="1" x14ac:dyDescent="0.2">
      <c r="A20" s="256" t="s">
        <v>224</v>
      </c>
      <c r="B20" s="17" t="s">
        <v>62</v>
      </c>
      <c r="C20" s="18"/>
      <c r="D20" s="15"/>
      <c r="E20" s="16"/>
      <c r="F20" s="217">
        <f>F21+F33</f>
        <v>72464.400000000009</v>
      </c>
      <c r="G20" s="217">
        <f t="shared" ref="G20:H20" si="3">G21+G33</f>
        <v>17000</v>
      </c>
      <c r="H20" s="217">
        <f t="shared" si="3"/>
        <v>19000</v>
      </c>
      <c r="I20" s="121"/>
    </row>
    <row r="21" spans="1:9" s="122" customFormat="1" ht="32.25" customHeight="1" x14ac:dyDescent="0.2">
      <c r="A21" s="256" t="s">
        <v>234</v>
      </c>
      <c r="B21" s="17" t="s">
        <v>63</v>
      </c>
      <c r="C21" s="18"/>
      <c r="D21" s="15"/>
      <c r="E21" s="16"/>
      <c r="F21" s="217">
        <f>F22+F27+F30</f>
        <v>68943.3</v>
      </c>
      <c r="G21" s="217">
        <f t="shared" ref="F21:H23" si="4">G22</f>
        <v>14390.9</v>
      </c>
      <c r="H21" s="19">
        <f t="shared" si="4"/>
        <v>16292.8</v>
      </c>
      <c r="I21" s="121"/>
    </row>
    <row r="22" spans="1:9" s="122" customFormat="1" ht="45.75" customHeight="1" x14ac:dyDescent="0.2">
      <c r="A22" s="256" t="s">
        <v>235</v>
      </c>
      <c r="B22" s="5" t="s">
        <v>64</v>
      </c>
      <c r="C22" s="18"/>
      <c r="D22" s="3"/>
      <c r="E22" s="4"/>
      <c r="F22" s="218">
        <f>F23+F25</f>
        <v>31444.2</v>
      </c>
      <c r="G22" s="218">
        <f t="shared" ref="G22:H22" si="5">G23+G27+G30</f>
        <v>14390.9</v>
      </c>
      <c r="H22" s="218">
        <f t="shared" si="5"/>
        <v>16292.8</v>
      </c>
      <c r="I22" s="121"/>
    </row>
    <row r="23" spans="1:9" ht="32.1" customHeight="1" x14ac:dyDescent="0.2">
      <c r="A23" s="198" t="s">
        <v>164</v>
      </c>
      <c r="B23" s="12" t="s">
        <v>64</v>
      </c>
      <c r="C23" s="13">
        <v>200</v>
      </c>
      <c r="D23" s="10"/>
      <c r="E23" s="11"/>
      <c r="F23" s="219">
        <f t="shared" si="4"/>
        <v>15198.2</v>
      </c>
      <c r="G23" s="219">
        <f t="shared" si="4"/>
        <v>14390.9</v>
      </c>
      <c r="H23" s="14">
        <f t="shared" si="4"/>
        <v>16292.8</v>
      </c>
      <c r="I23" s="8"/>
    </row>
    <row r="24" spans="1:9" ht="32.1" customHeight="1" x14ac:dyDescent="0.2">
      <c r="A24" s="198" t="s">
        <v>18</v>
      </c>
      <c r="B24" s="12" t="s">
        <v>64</v>
      </c>
      <c r="C24" s="13">
        <v>240</v>
      </c>
      <c r="D24" s="10">
        <v>4</v>
      </c>
      <c r="E24" s="11">
        <v>9</v>
      </c>
      <c r="F24" s="259">
        <f>16098.2-900</f>
        <v>15198.2</v>
      </c>
      <c r="G24" s="259">
        <v>14390.9</v>
      </c>
      <c r="H24" s="260">
        <v>16292.8</v>
      </c>
      <c r="I24" s="8"/>
    </row>
    <row r="25" spans="1:9" ht="32.1" customHeight="1" x14ac:dyDescent="0.2">
      <c r="A25" s="37" t="s">
        <v>216</v>
      </c>
      <c r="B25" s="35" t="s">
        <v>64</v>
      </c>
      <c r="C25" s="13">
        <v>400</v>
      </c>
      <c r="D25" s="10"/>
      <c r="E25" s="11"/>
      <c r="F25" s="219">
        <f>F26</f>
        <v>16246</v>
      </c>
      <c r="G25" s="219"/>
      <c r="H25" s="14"/>
      <c r="I25" s="8"/>
    </row>
    <row r="26" spans="1:9" ht="32.1" customHeight="1" x14ac:dyDescent="0.2">
      <c r="A26" s="37" t="s">
        <v>217</v>
      </c>
      <c r="B26" s="35" t="s">
        <v>64</v>
      </c>
      <c r="C26" s="13">
        <v>410</v>
      </c>
      <c r="D26" s="10">
        <v>4</v>
      </c>
      <c r="E26" s="11">
        <v>9</v>
      </c>
      <c r="F26" s="259">
        <f>900+8600+6746</f>
        <v>16246</v>
      </c>
      <c r="G26" s="259"/>
      <c r="H26" s="260"/>
      <c r="I26" s="8"/>
    </row>
    <row r="27" spans="1:9" ht="32.1" customHeight="1" x14ac:dyDescent="0.2">
      <c r="A27" s="148" t="s">
        <v>214</v>
      </c>
      <c r="B27" s="55" t="s">
        <v>215</v>
      </c>
      <c r="C27" s="18"/>
      <c r="D27" s="15"/>
      <c r="E27" s="16"/>
      <c r="F27" s="217">
        <f>F28</f>
        <v>36982.9</v>
      </c>
      <c r="G27" s="217">
        <f t="shared" ref="G27:H28" si="6">G28</f>
        <v>0</v>
      </c>
      <c r="H27" s="217">
        <f t="shared" si="6"/>
        <v>0</v>
      </c>
      <c r="I27" s="8"/>
    </row>
    <row r="28" spans="1:9" ht="32.1" customHeight="1" x14ac:dyDescent="0.2">
      <c r="A28" s="37" t="s">
        <v>216</v>
      </c>
      <c r="B28" s="35" t="s">
        <v>215</v>
      </c>
      <c r="C28" s="23">
        <v>400</v>
      </c>
      <c r="D28" s="21"/>
      <c r="E28" s="21"/>
      <c r="F28" s="193">
        <f>F29</f>
        <v>36982.9</v>
      </c>
      <c r="G28" s="193">
        <f t="shared" si="6"/>
        <v>0</v>
      </c>
      <c r="H28" s="193">
        <f t="shared" si="6"/>
        <v>0</v>
      </c>
      <c r="I28" s="8"/>
    </row>
    <row r="29" spans="1:9" ht="16.5" customHeight="1" x14ac:dyDescent="0.2">
      <c r="A29" s="37" t="s">
        <v>217</v>
      </c>
      <c r="B29" s="35" t="s">
        <v>215</v>
      </c>
      <c r="C29" s="23">
        <v>410</v>
      </c>
      <c r="D29" s="21">
        <v>4</v>
      </c>
      <c r="E29" s="21">
        <v>9</v>
      </c>
      <c r="F29" s="238">
        <f>18766.5+18216.4</f>
        <v>36982.9</v>
      </c>
      <c r="G29" s="238">
        <v>0</v>
      </c>
      <c r="H29" s="249">
        <v>0</v>
      </c>
      <c r="I29" s="8"/>
    </row>
    <row r="30" spans="1:9" ht="32.1" customHeight="1" x14ac:dyDescent="0.2">
      <c r="A30" s="148" t="s">
        <v>218</v>
      </c>
      <c r="B30" s="55" t="s">
        <v>219</v>
      </c>
      <c r="C30" s="18"/>
      <c r="D30" s="15"/>
      <c r="E30" s="16"/>
      <c r="F30" s="217">
        <f>F31</f>
        <v>516.20000000000005</v>
      </c>
      <c r="G30" s="217">
        <f t="shared" ref="G30:H31" si="7">G31</f>
        <v>0</v>
      </c>
      <c r="H30" s="217">
        <f t="shared" si="7"/>
        <v>0</v>
      </c>
      <c r="I30" s="8"/>
    </row>
    <row r="31" spans="1:9" ht="32.1" customHeight="1" x14ac:dyDescent="0.2">
      <c r="A31" s="37" t="s">
        <v>216</v>
      </c>
      <c r="B31" s="35" t="s">
        <v>219</v>
      </c>
      <c r="C31" s="23">
        <v>400</v>
      </c>
      <c r="D31" s="21"/>
      <c r="E31" s="21"/>
      <c r="F31" s="193">
        <f>F32</f>
        <v>516.20000000000005</v>
      </c>
      <c r="G31" s="193">
        <f t="shared" si="7"/>
        <v>0</v>
      </c>
      <c r="H31" s="193">
        <f t="shared" si="7"/>
        <v>0</v>
      </c>
      <c r="I31" s="8"/>
    </row>
    <row r="32" spans="1:9" ht="15.75" customHeight="1" x14ac:dyDescent="0.2">
      <c r="A32" s="37" t="s">
        <v>217</v>
      </c>
      <c r="B32" s="35" t="s">
        <v>219</v>
      </c>
      <c r="C32" s="23">
        <v>410</v>
      </c>
      <c r="D32" s="21">
        <v>4</v>
      </c>
      <c r="E32" s="21">
        <v>9</v>
      </c>
      <c r="F32" s="238">
        <v>516.20000000000005</v>
      </c>
      <c r="G32" s="234">
        <v>0</v>
      </c>
      <c r="H32" s="249">
        <v>0</v>
      </c>
      <c r="I32" s="8"/>
    </row>
    <row r="33" spans="1:9" s="122" customFormat="1" ht="34.5" customHeight="1" x14ac:dyDescent="0.2">
      <c r="A33" s="256" t="s">
        <v>236</v>
      </c>
      <c r="B33" s="5" t="s">
        <v>65</v>
      </c>
      <c r="C33" s="6"/>
      <c r="D33" s="3"/>
      <c r="E33" s="4"/>
      <c r="F33" s="218">
        <f t="shared" ref="F33:H35" si="8">F34</f>
        <v>3521.1000000000004</v>
      </c>
      <c r="G33" s="218">
        <f t="shared" si="8"/>
        <v>2609.1</v>
      </c>
      <c r="H33" s="7">
        <f t="shared" si="8"/>
        <v>2707.2</v>
      </c>
      <c r="I33" s="121"/>
    </row>
    <row r="34" spans="1:9" s="122" customFormat="1" ht="34.5" customHeight="1" x14ac:dyDescent="0.2">
      <c r="A34" s="256" t="s">
        <v>237</v>
      </c>
      <c r="B34" s="123" t="s">
        <v>66</v>
      </c>
      <c r="C34" s="6"/>
      <c r="D34" s="3"/>
      <c r="E34" s="4"/>
      <c r="F34" s="218">
        <f t="shared" si="8"/>
        <v>3521.1000000000004</v>
      </c>
      <c r="G34" s="218">
        <f t="shared" si="8"/>
        <v>2609.1</v>
      </c>
      <c r="H34" s="7">
        <f t="shared" si="8"/>
        <v>2707.2</v>
      </c>
      <c r="I34" s="121"/>
    </row>
    <row r="35" spans="1:9" ht="32.1" customHeight="1" x14ac:dyDescent="0.2">
      <c r="A35" s="198" t="s">
        <v>164</v>
      </c>
      <c r="B35" s="27" t="s">
        <v>66</v>
      </c>
      <c r="C35" s="23">
        <v>200</v>
      </c>
      <c r="D35" s="20"/>
      <c r="E35" s="21"/>
      <c r="F35" s="193">
        <f t="shared" si="8"/>
        <v>3521.1000000000004</v>
      </c>
      <c r="G35" s="193">
        <f t="shared" si="8"/>
        <v>2609.1</v>
      </c>
      <c r="H35" s="24">
        <f t="shared" si="8"/>
        <v>2707.2</v>
      </c>
      <c r="I35" s="8"/>
    </row>
    <row r="36" spans="1:9" ht="32.1" customHeight="1" x14ac:dyDescent="0.2">
      <c r="A36" s="198" t="s">
        <v>18</v>
      </c>
      <c r="B36" s="100" t="s">
        <v>66</v>
      </c>
      <c r="C36" s="23">
        <v>240</v>
      </c>
      <c r="D36" s="20">
        <v>4</v>
      </c>
      <c r="E36" s="21">
        <v>9</v>
      </c>
      <c r="F36" s="238">
        <f>2101.8+869.3+550</f>
        <v>3521.1000000000004</v>
      </c>
      <c r="G36" s="238">
        <v>2609.1</v>
      </c>
      <c r="H36" s="249">
        <v>2707.2</v>
      </c>
      <c r="I36" s="8"/>
    </row>
    <row r="37" spans="1:9" ht="47.25" customHeight="1" x14ac:dyDescent="0.2">
      <c r="A37" s="124" t="s">
        <v>266</v>
      </c>
      <c r="B37" s="55" t="s">
        <v>265</v>
      </c>
      <c r="C37" s="18"/>
      <c r="D37" s="16"/>
      <c r="E37" s="16"/>
      <c r="F37" s="217">
        <f>F38</f>
        <v>0</v>
      </c>
      <c r="G37" s="217">
        <f t="shared" ref="G37:H37" si="9">G38</f>
        <v>690.7</v>
      </c>
      <c r="H37" s="217">
        <f t="shared" si="9"/>
        <v>0</v>
      </c>
      <c r="I37" s="8"/>
    </row>
    <row r="38" spans="1:9" ht="32.1" customHeight="1" x14ac:dyDescent="0.2">
      <c r="A38" s="124" t="s">
        <v>262</v>
      </c>
      <c r="B38" s="55" t="s">
        <v>260</v>
      </c>
      <c r="C38" s="18"/>
      <c r="D38" s="16"/>
      <c r="E38" s="16"/>
      <c r="F38" s="217">
        <f t="shared" ref="F38:H39" si="10">F39</f>
        <v>0</v>
      </c>
      <c r="G38" s="181">
        <f t="shared" si="10"/>
        <v>690.7</v>
      </c>
      <c r="H38" s="181">
        <f t="shared" si="10"/>
        <v>0</v>
      </c>
      <c r="I38" s="8"/>
    </row>
    <row r="39" spans="1:9" ht="32.1" customHeight="1" x14ac:dyDescent="0.2">
      <c r="A39" s="196" t="s">
        <v>261</v>
      </c>
      <c r="B39" s="35" t="s">
        <v>260</v>
      </c>
      <c r="C39" s="23">
        <v>400</v>
      </c>
      <c r="D39" s="21"/>
      <c r="E39" s="21"/>
      <c r="F39" s="193">
        <f t="shared" si="10"/>
        <v>0</v>
      </c>
      <c r="G39" s="180">
        <f t="shared" si="10"/>
        <v>690.7</v>
      </c>
      <c r="H39" s="180">
        <f t="shared" si="10"/>
        <v>0</v>
      </c>
      <c r="I39" s="8"/>
    </row>
    <row r="40" spans="1:9" ht="32.1" customHeight="1" x14ac:dyDescent="0.2">
      <c r="A40" s="196" t="s">
        <v>217</v>
      </c>
      <c r="B40" s="35" t="s">
        <v>260</v>
      </c>
      <c r="C40" s="23">
        <v>410</v>
      </c>
      <c r="D40" s="21">
        <v>5</v>
      </c>
      <c r="E40" s="21">
        <v>1</v>
      </c>
      <c r="F40" s="238">
        <v>0</v>
      </c>
      <c r="G40" s="236">
        <v>690.7</v>
      </c>
      <c r="H40" s="237">
        <v>0</v>
      </c>
      <c r="I40" s="8"/>
    </row>
    <row r="41" spans="1:9" s="122" customFormat="1" ht="32.1" customHeight="1" x14ac:dyDescent="0.2">
      <c r="A41" s="256" t="s">
        <v>225</v>
      </c>
      <c r="B41" s="5" t="s">
        <v>85</v>
      </c>
      <c r="C41" s="18" t="s">
        <v>7</v>
      </c>
      <c r="D41" s="15"/>
      <c r="E41" s="16"/>
      <c r="F41" s="217">
        <f>F42+F48+F52+F56</f>
        <v>21846.5</v>
      </c>
      <c r="G41" s="217">
        <f>G42+G48+G52+G56</f>
        <v>15593.4</v>
      </c>
      <c r="H41" s="19">
        <f>H42+H48+H52+H56</f>
        <v>16813.5</v>
      </c>
      <c r="I41" s="121"/>
    </row>
    <row r="42" spans="1:9" s="122" customFormat="1" ht="48" customHeight="1" x14ac:dyDescent="0.2">
      <c r="A42" s="256" t="s">
        <v>226</v>
      </c>
      <c r="B42" s="5" t="s">
        <v>86</v>
      </c>
      <c r="C42" s="33"/>
      <c r="D42" s="3"/>
      <c r="E42" s="4"/>
      <c r="F42" s="218">
        <f t="shared" ref="F42:H44" si="11">F43</f>
        <v>3055</v>
      </c>
      <c r="G42" s="218">
        <f t="shared" si="11"/>
        <v>2805</v>
      </c>
      <c r="H42" s="19">
        <f t="shared" si="11"/>
        <v>2805</v>
      </c>
      <c r="I42" s="121"/>
    </row>
    <row r="43" spans="1:9" s="122" customFormat="1" ht="48" customHeight="1" x14ac:dyDescent="0.2">
      <c r="A43" s="256" t="s">
        <v>238</v>
      </c>
      <c r="B43" s="5" t="s">
        <v>87</v>
      </c>
      <c r="C43" s="18"/>
      <c r="D43" s="15"/>
      <c r="E43" s="16"/>
      <c r="F43" s="217">
        <f>F44+F46</f>
        <v>3055</v>
      </c>
      <c r="G43" s="217">
        <f t="shared" si="11"/>
        <v>2805</v>
      </c>
      <c r="H43" s="19">
        <f t="shared" si="11"/>
        <v>2805</v>
      </c>
      <c r="I43" s="121"/>
    </row>
    <row r="44" spans="1:9" ht="32.1" customHeight="1" x14ac:dyDescent="0.2">
      <c r="A44" s="198" t="s">
        <v>164</v>
      </c>
      <c r="B44" s="12" t="s">
        <v>87</v>
      </c>
      <c r="C44" s="13">
        <v>200</v>
      </c>
      <c r="D44" s="10"/>
      <c r="E44" s="11"/>
      <c r="F44" s="219">
        <f t="shared" si="11"/>
        <v>3005</v>
      </c>
      <c r="G44" s="219">
        <f t="shared" si="11"/>
        <v>2805</v>
      </c>
      <c r="H44" s="14">
        <f t="shared" si="11"/>
        <v>2805</v>
      </c>
      <c r="I44" s="8"/>
    </row>
    <row r="45" spans="1:9" ht="32.1" customHeight="1" x14ac:dyDescent="0.2">
      <c r="A45" s="198" t="s">
        <v>18</v>
      </c>
      <c r="B45" s="12" t="s">
        <v>87</v>
      </c>
      <c r="C45" s="13">
        <v>240</v>
      </c>
      <c r="D45" s="20">
        <v>5</v>
      </c>
      <c r="E45" s="21">
        <v>3</v>
      </c>
      <c r="F45" s="259">
        <f>2805+200</f>
        <v>3005</v>
      </c>
      <c r="G45" s="259">
        <v>2805</v>
      </c>
      <c r="H45" s="260">
        <v>2805</v>
      </c>
      <c r="I45" s="8"/>
    </row>
    <row r="46" spans="1:9" ht="16.5" customHeight="1" x14ac:dyDescent="0.2">
      <c r="A46" s="196" t="s">
        <v>19</v>
      </c>
      <c r="B46" s="12" t="s">
        <v>87</v>
      </c>
      <c r="C46" s="13">
        <v>800</v>
      </c>
      <c r="D46" s="10"/>
      <c r="E46" s="11"/>
      <c r="F46" s="219">
        <f>F47</f>
        <v>50</v>
      </c>
      <c r="G46" s="219">
        <f>G47</f>
        <v>0</v>
      </c>
      <c r="H46" s="14">
        <f>H47</f>
        <v>0</v>
      </c>
      <c r="I46" s="8"/>
    </row>
    <row r="47" spans="1:9" ht="16.5" customHeight="1" x14ac:dyDescent="0.2">
      <c r="A47" s="196" t="s">
        <v>20</v>
      </c>
      <c r="B47" s="12" t="s">
        <v>87</v>
      </c>
      <c r="C47" s="13">
        <v>850</v>
      </c>
      <c r="D47" s="10">
        <v>5</v>
      </c>
      <c r="E47" s="11">
        <v>3</v>
      </c>
      <c r="F47" s="236">
        <f>20+30</f>
        <v>50</v>
      </c>
      <c r="G47" s="236">
        <v>0</v>
      </c>
      <c r="H47" s="237">
        <v>0</v>
      </c>
      <c r="I47" s="8"/>
    </row>
    <row r="48" spans="1:9" s="122" customFormat="1" ht="37.5" customHeight="1" x14ac:dyDescent="0.2">
      <c r="A48" s="256" t="s">
        <v>227</v>
      </c>
      <c r="B48" s="5" t="s">
        <v>88</v>
      </c>
      <c r="C48" s="18"/>
      <c r="D48" s="3"/>
      <c r="E48" s="4"/>
      <c r="F48" s="218">
        <f t="shared" ref="F48:H50" si="12">F49</f>
        <v>150</v>
      </c>
      <c r="G48" s="218">
        <f t="shared" si="12"/>
        <v>300</v>
      </c>
      <c r="H48" s="19">
        <f t="shared" si="12"/>
        <v>300</v>
      </c>
      <c r="I48" s="121"/>
    </row>
    <row r="49" spans="1:9" s="122" customFormat="1" ht="48" customHeight="1" x14ac:dyDescent="0.2">
      <c r="A49" s="256" t="s">
        <v>239</v>
      </c>
      <c r="B49" s="5" t="s">
        <v>89</v>
      </c>
      <c r="C49" s="33"/>
      <c r="D49" s="3"/>
      <c r="E49" s="4"/>
      <c r="F49" s="218">
        <f t="shared" si="12"/>
        <v>150</v>
      </c>
      <c r="G49" s="218">
        <f t="shared" si="12"/>
        <v>300</v>
      </c>
      <c r="H49" s="19">
        <f t="shared" si="12"/>
        <v>300</v>
      </c>
      <c r="I49" s="121"/>
    </row>
    <row r="50" spans="1:9" ht="32.1" customHeight="1" x14ac:dyDescent="0.2">
      <c r="A50" s="198" t="s">
        <v>164</v>
      </c>
      <c r="B50" s="12" t="s">
        <v>89</v>
      </c>
      <c r="C50" s="23">
        <v>200</v>
      </c>
      <c r="D50" s="10"/>
      <c r="E50" s="11"/>
      <c r="F50" s="219">
        <f t="shared" si="12"/>
        <v>150</v>
      </c>
      <c r="G50" s="219">
        <f t="shared" si="12"/>
        <v>300</v>
      </c>
      <c r="H50" s="24">
        <f t="shared" si="12"/>
        <v>300</v>
      </c>
      <c r="I50" s="8"/>
    </row>
    <row r="51" spans="1:9" ht="32.1" customHeight="1" x14ac:dyDescent="0.2">
      <c r="A51" s="198" t="s">
        <v>18</v>
      </c>
      <c r="B51" s="12" t="s">
        <v>89</v>
      </c>
      <c r="C51" s="13">
        <v>240</v>
      </c>
      <c r="D51" s="10">
        <v>5</v>
      </c>
      <c r="E51" s="11">
        <v>3</v>
      </c>
      <c r="F51" s="259">
        <v>150</v>
      </c>
      <c r="G51" s="259">
        <v>300</v>
      </c>
      <c r="H51" s="249">
        <v>300</v>
      </c>
      <c r="I51" s="8"/>
    </row>
    <row r="52" spans="1:9" s="122" customFormat="1" ht="48" customHeight="1" x14ac:dyDescent="0.2">
      <c r="A52" s="256" t="s">
        <v>228</v>
      </c>
      <c r="B52" s="5" t="s">
        <v>90</v>
      </c>
      <c r="C52" s="18"/>
      <c r="D52" s="3"/>
      <c r="E52" s="4"/>
      <c r="F52" s="218">
        <f t="shared" ref="F52:H54" si="13">F53</f>
        <v>3050</v>
      </c>
      <c r="G52" s="218">
        <f t="shared" si="13"/>
        <v>1000</v>
      </c>
      <c r="H52" s="19">
        <f t="shared" si="13"/>
        <v>1000</v>
      </c>
      <c r="I52" s="121"/>
    </row>
    <row r="53" spans="1:9" s="122" customFormat="1" ht="63.95" customHeight="1" x14ac:dyDescent="0.2">
      <c r="A53" s="256" t="s">
        <v>240</v>
      </c>
      <c r="B53" s="5" t="s">
        <v>91</v>
      </c>
      <c r="C53" s="18"/>
      <c r="D53" s="3"/>
      <c r="E53" s="4"/>
      <c r="F53" s="218">
        <f t="shared" si="13"/>
        <v>3050</v>
      </c>
      <c r="G53" s="218">
        <f t="shared" si="13"/>
        <v>1000</v>
      </c>
      <c r="H53" s="19">
        <f t="shared" si="13"/>
        <v>1000</v>
      </c>
      <c r="I53" s="121"/>
    </row>
    <row r="54" spans="1:9" ht="32.1" customHeight="1" x14ac:dyDescent="0.2">
      <c r="A54" s="198" t="s">
        <v>164</v>
      </c>
      <c r="B54" s="12" t="s">
        <v>91</v>
      </c>
      <c r="C54" s="28">
        <v>200</v>
      </c>
      <c r="D54" s="10"/>
      <c r="E54" s="11"/>
      <c r="F54" s="219">
        <f t="shared" si="13"/>
        <v>3050</v>
      </c>
      <c r="G54" s="219">
        <f t="shared" si="13"/>
        <v>1000</v>
      </c>
      <c r="H54" s="24">
        <f t="shared" si="13"/>
        <v>1000</v>
      </c>
      <c r="I54" s="8"/>
    </row>
    <row r="55" spans="1:9" ht="32.1" customHeight="1" x14ac:dyDescent="0.2">
      <c r="A55" s="198" t="s">
        <v>18</v>
      </c>
      <c r="B55" s="12" t="s">
        <v>91</v>
      </c>
      <c r="C55" s="23">
        <v>240</v>
      </c>
      <c r="D55" s="10">
        <v>5</v>
      </c>
      <c r="E55" s="11">
        <v>3</v>
      </c>
      <c r="F55" s="259">
        <f>1000+2000+50</f>
        <v>3050</v>
      </c>
      <c r="G55" s="259">
        <v>1000</v>
      </c>
      <c r="H55" s="249">
        <v>1000</v>
      </c>
      <c r="I55" s="8"/>
    </row>
    <row r="56" spans="1:9" s="122" customFormat="1" ht="49.5" customHeight="1" x14ac:dyDescent="0.2">
      <c r="A56" s="256" t="s">
        <v>229</v>
      </c>
      <c r="B56" s="5" t="s">
        <v>92</v>
      </c>
      <c r="C56" s="18"/>
      <c r="D56" s="3"/>
      <c r="E56" s="4"/>
      <c r="F56" s="218">
        <f>F57+F60</f>
        <v>15591.5</v>
      </c>
      <c r="G56" s="218">
        <f t="shared" ref="F56:H58" si="14">G57</f>
        <v>11488.4</v>
      </c>
      <c r="H56" s="19">
        <f t="shared" si="14"/>
        <v>12708.5</v>
      </c>
      <c r="I56" s="121"/>
    </row>
    <row r="57" spans="1:9" s="122" customFormat="1" ht="63.95" customHeight="1" x14ac:dyDescent="0.2">
      <c r="A57" s="256" t="s">
        <v>241</v>
      </c>
      <c r="B57" s="5" t="s">
        <v>93</v>
      </c>
      <c r="C57" s="18"/>
      <c r="D57" s="3"/>
      <c r="E57" s="4"/>
      <c r="F57" s="218">
        <f t="shared" si="14"/>
        <v>14591.5</v>
      </c>
      <c r="G57" s="218">
        <f t="shared" si="14"/>
        <v>11488.4</v>
      </c>
      <c r="H57" s="19">
        <f t="shared" si="14"/>
        <v>12708.5</v>
      </c>
      <c r="I57" s="121"/>
    </row>
    <row r="58" spans="1:9" ht="32.1" customHeight="1" x14ac:dyDescent="0.2">
      <c r="A58" s="198" t="s">
        <v>164</v>
      </c>
      <c r="B58" s="12" t="s">
        <v>93</v>
      </c>
      <c r="C58" s="23">
        <v>200</v>
      </c>
      <c r="D58" s="10"/>
      <c r="E58" s="11"/>
      <c r="F58" s="219">
        <f t="shared" si="14"/>
        <v>14591.5</v>
      </c>
      <c r="G58" s="219">
        <f t="shared" si="14"/>
        <v>11488.4</v>
      </c>
      <c r="H58" s="24">
        <f t="shared" si="14"/>
        <v>12708.5</v>
      </c>
      <c r="I58" s="8"/>
    </row>
    <row r="59" spans="1:9" ht="32.1" customHeight="1" x14ac:dyDescent="0.2">
      <c r="A59" s="198" t="s">
        <v>18</v>
      </c>
      <c r="B59" s="12" t="s">
        <v>93</v>
      </c>
      <c r="C59" s="23">
        <v>240</v>
      </c>
      <c r="D59" s="10">
        <v>5</v>
      </c>
      <c r="E59" s="11">
        <v>3</v>
      </c>
      <c r="F59" s="259">
        <f>14091.5+500</f>
        <v>14591.5</v>
      </c>
      <c r="G59" s="259">
        <f>12179.1-690.7</f>
        <v>11488.4</v>
      </c>
      <c r="H59" s="249">
        <v>12708.5</v>
      </c>
      <c r="I59" s="8"/>
    </row>
    <row r="60" spans="1:9" ht="67.5" customHeight="1" x14ac:dyDescent="0.2">
      <c r="A60" s="124" t="s">
        <v>258</v>
      </c>
      <c r="B60" s="5" t="s">
        <v>257</v>
      </c>
      <c r="C60" s="6"/>
      <c r="D60" s="3"/>
      <c r="E60" s="4"/>
      <c r="F60" s="178">
        <f t="shared" ref="F60:H61" si="15">F61</f>
        <v>1000</v>
      </c>
      <c r="G60" s="178">
        <f t="shared" si="15"/>
        <v>0</v>
      </c>
      <c r="H60" s="156">
        <f t="shared" si="15"/>
        <v>0</v>
      </c>
      <c r="I60" s="8"/>
    </row>
    <row r="61" spans="1:9" ht="32.1" customHeight="1" x14ac:dyDescent="0.2">
      <c r="A61" s="37" t="s">
        <v>164</v>
      </c>
      <c r="B61" s="35" t="s">
        <v>257</v>
      </c>
      <c r="C61" s="13">
        <v>200</v>
      </c>
      <c r="D61" s="10"/>
      <c r="E61" s="11"/>
      <c r="F61" s="179">
        <f t="shared" si="15"/>
        <v>1000</v>
      </c>
      <c r="G61" s="179">
        <f t="shared" si="15"/>
        <v>0</v>
      </c>
      <c r="H61" s="157">
        <f t="shared" si="15"/>
        <v>0</v>
      </c>
      <c r="I61" s="8"/>
    </row>
    <row r="62" spans="1:9" ht="32.1" customHeight="1" x14ac:dyDescent="0.2">
      <c r="A62" s="196" t="s">
        <v>18</v>
      </c>
      <c r="B62" s="12" t="s">
        <v>257</v>
      </c>
      <c r="C62" s="13">
        <v>240</v>
      </c>
      <c r="D62" s="10">
        <v>5</v>
      </c>
      <c r="E62" s="11">
        <v>3</v>
      </c>
      <c r="F62" s="236">
        <v>1000</v>
      </c>
      <c r="G62" s="236">
        <v>0</v>
      </c>
      <c r="H62" s="237">
        <v>0</v>
      </c>
      <c r="I62" s="8"/>
    </row>
    <row r="63" spans="1:9" s="122" customFormat="1" ht="32.1" customHeight="1" x14ac:dyDescent="0.2">
      <c r="A63" s="256" t="s">
        <v>232</v>
      </c>
      <c r="B63" s="5" t="s">
        <v>109</v>
      </c>
      <c r="C63" s="6" t="s">
        <v>7</v>
      </c>
      <c r="D63" s="3"/>
      <c r="E63" s="4"/>
      <c r="F63" s="218">
        <f>F64+F67+F74</f>
        <v>14742.699999999999</v>
      </c>
      <c r="G63" s="218">
        <f t="shared" ref="G63:H63" si="16">G64+G67+G74</f>
        <v>15000</v>
      </c>
      <c r="H63" s="19">
        <f t="shared" si="16"/>
        <v>15000</v>
      </c>
      <c r="I63" s="121"/>
    </row>
    <row r="64" spans="1:9" s="122" customFormat="1" ht="80.099999999999994" hidden="1" customHeight="1" x14ac:dyDescent="0.2">
      <c r="A64" s="256" t="s">
        <v>242</v>
      </c>
      <c r="B64" s="5" t="s">
        <v>110</v>
      </c>
      <c r="C64" s="18"/>
      <c r="D64" s="3"/>
      <c r="E64" s="4"/>
      <c r="F64" s="218">
        <f t="shared" ref="F64:H65" si="17">F65</f>
        <v>0</v>
      </c>
      <c r="G64" s="218">
        <f t="shared" si="17"/>
        <v>0</v>
      </c>
      <c r="H64" s="19">
        <f t="shared" si="17"/>
        <v>0</v>
      </c>
      <c r="I64" s="121"/>
    </row>
    <row r="65" spans="1:9" ht="32.1" hidden="1" customHeight="1" x14ac:dyDescent="0.2">
      <c r="A65" s="198" t="s">
        <v>164</v>
      </c>
      <c r="B65" s="12" t="s">
        <v>110</v>
      </c>
      <c r="C65" s="71">
        <v>200</v>
      </c>
      <c r="D65" s="58"/>
      <c r="E65" s="59"/>
      <c r="F65" s="220">
        <f t="shared" si="17"/>
        <v>0</v>
      </c>
      <c r="G65" s="220">
        <f t="shared" si="17"/>
        <v>0</v>
      </c>
      <c r="H65" s="68">
        <f t="shared" si="17"/>
        <v>0</v>
      </c>
      <c r="I65" s="8"/>
    </row>
    <row r="66" spans="1:9" ht="32.1" hidden="1" customHeight="1" x14ac:dyDescent="0.2">
      <c r="A66" s="268" t="s">
        <v>18</v>
      </c>
      <c r="B66" s="12" t="s">
        <v>110</v>
      </c>
      <c r="C66" s="67">
        <v>240</v>
      </c>
      <c r="D66" s="58">
        <v>8</v>
      </c>
      <c r="E66" s="59">
        <v>1</v>
      </c>
      <c r="F66" s="263">
        <v>0</v>
      </c>
      <c r="G66" s="263">
        <v>0</v>
      </c>
      <c r="H66" s="251">
        <v>0</v>
      </c>
      <c r="I66" s="8"/>
    </row>
    <row r="67" spans="1:9" s="122" customFormat="1" ht="50.25" customHeight="1" x14ac:dyDescent="0.2">
      <c r="A67" s="256" t="s">
        <v>243</v>
      </c>
      <c r="B67" s="5" t="s">
        <v>111</v>
      </c>
      <c r="C67" s="6"/>
      <c r="D67" s="3"/>
      <c r="E67" s="4"/>
      <c r="F67" s="218">
        <f>F68+F70+F72</f>
        <v>13848.4</v>
      </c>
      <c r="G67" s="218">
        <f>G68+G70+G72</f>
        <v>15000</v>
      </c>
      <c r="H67" s="19">
        <f>H68+H70+H72</f>
        <v>15000</v>
      </c>
      <c r="I67" s="121"/>
    </row>
    <row r="68" spans="1:9" ht="63.95" customHeight="1" x14ac:dyDescent="0.2">
      <c r="A68" s="198" t="s">
        <v>13</v>
      </c>
      <c r="B68" s="12" t="s">
        <v>111</v>
      </c>
      <c r="C68" s="63">
        <v>100</v>
      </c>
      <c r="D68" s="58"/>
      <c r="E68" s="59"/>
      <c r="F68" s="220">
        <f>F69</f>
        <v>6984.7</v>
      </c>
      <c r="G68" s="220">
        <f>G69</f>
        <v>9487.2999999999993</v>
      </c>
      <c r="H68" s="68">
        <f>H69</f>
        <v>9487.2999999999993</v>
      </c>
      <c r="I68" s="8"/>
    </row>
    <row r="69" spans="1:9" ht="15.95" customHeight="1" x14ac:dyDescent="0.2">
      <c r="A69" s="269" t="s">
        <v>112</v>
      </c>
      <c r="B69" s="12" t="s">
        <v>111</v>
      </c>
      <c r="C69" s="67">
        <v>110</v>
      </c>
      <c r="D69" s="58">
        <v>8</v>
      </c>
      <c r="E69" s="59">
        <v>1</v>
      </c>
      <c r="F69" s="263">
        <v>6984.7</v>
      </c>
      <c r="G69" s="263">
        <v>9487.2999999999993</v>
      </c>
      <c r="H69" s="251">
        <v>9487.2999999999993</v>
      </c>
      <c r="I69" s="8"/>
    </row>
    <row r="70" spans="1:9" ht="32.1" customHeight="1" x14ac:dyDescent="0.2">
      <c r="A70" s="198" t="s">
        <v>164</v>
      </c>
      <c r="B70" s="12" t="s">
        <v>111</v>
      </c>
      <c r="C70" s="67">
        <v>200</v>
      </c>
      <c r="D70" s="58"/>
      <c r="E70" s="59"/>
      <c r="F70" s="220">
        <f>F71</f>
        <v>6850.7</v>
      </c>
      <c r="G70" s="220">
        <f>G71</f>
        <v>5500.7</v>
      </c>
      <c r="H70" s="68">
        <f>H71</f>
        <v>5500.7</v>
      </c>
      <c r="I70" s="8"/>
    </row>
    <row r="71" spans="1:9" ht="32.1" customHeight="1" x14ac:dyDescent="0.2">
      <c r="A71" s="268" t="s">
        <v>18</v>
      </c>
      <c r="B71" s="12" t="s">
        <v>111</v>
      </c>
      <c r="C71" s="67">
        <v>240</v>
      </c>
      <c r="D71" s="58">
        <v>8</v>
      </c>
      <c r="E71" s="59">
        <v>1</v>
      </c>
      <c r="F71" s="263">
        <f>6000.7+200+50+600</f>
        <v>6850.7</v>
      </c>
      <c r="G71" s="263">
        <v>5500.7</v>
      </c>
      <c r="H71" s="251">
        <v>5500.7</v>
      </c>
      <c r="I71" s="8"/>
    </row>
    <row r="72" spans="1:9" ht="15.95" customHeight="1" x14ac:dyDescent="0.2">
      <c r="A72" s="198" t="s">
        <v>19</v>
      </c>
      <c r="B72" s="35" t="s">
        <v>111</v>
      </c>
      <c r="C72" s="67">
        <v>800</v>
      </c>
      <c r="D72" s="66"/>
      <c r="E72" s="59"/>
      <c r="F72" s="220">
        <f>F73</f>
        <v>13</v>
      </c>
      <c r="G72" s="220">
        <f>G73</f>
        <v>12</v>
      </c>
      <c r="H72" s="68">
        <f>H73</f>
        <v>12</v>
      </c>
      <c r="I72" s="8"/>
    </row>
    <row r="73" spans="1:9" ht="15.95" customHeight="1" x14ac:dyDescent="0.2">
      <c r="A73" s="198" t="s">
        <v>20</v>
      </c>
      <c r="B73" s="35" t="s">
        <v>111</v>
      </c>
      <c r="C73" s="67">
        <v>850</v>
      </c>
      <c r="D73" s="66">
        <v>8</v>
      </c>
      <c r="E73" s="59">
        <v>1</v>
      </c>
      <c r="F73" s="263">
        <f>12+1</f>
        <v>13</v>
      </c>
      <c r="G73" s="263">
        <v>12</v>
      </c>
      <c r="H73" s="251">
        <v>12</v>
      </c>
      <c r="I73" s="8"/>
    </row>
    <row r="74" spans="1:9" s="122" customFormat="1" ht="49.5" customHeight="1" x14ac:dyDescent="0.2">
      <c r="A74" s="256" t="s">
        <v>179</v>
      </c>
      <c r="B74" s="55" t="s">
        <v>113</v>
      </c>
      <c r="C74" s="18"/>
      <c r="D74" s="16"/>
      <c r="E74" s="4"/>
      <c r="F74" s="218">
        <f>F76+F78</f>
        <v>894.3</v>
      </c>
      <c r="G74" s="218">
        <f>G76+G78</f>
        <v>0</v>
      </c>
      <c r="H74" s="19">
        <f>H76+H78</f>
        <v>0</v>
      </c>
      <c r="I74" s="121"/>
    </row>
    <row r="75" spans="1:9" ht="63.95" customHeight="1" x14ac:dyDescent="0.2">
      <c r="A75" s="198" t="s">
        <v>13</v>
      </c>
      <c r="B75" s="35" t="s">
        <v>113</v>
      </c>
      <c r="C75" s="67">
        <v>100</v>
      </c>
      <c r="D75" s="66"/>
      <c r="E75" s="59"/>
      <c r="F75" s="220">
        <f>F76</f>
        <v>894.3</v>
      </c>
      <c r="G75" s="220">
        <f>G76</f>
        <v>0</v>
      </c>
      <c r="H75" s="68">
        <f>H76</f>
        <v>0</v>
      </c>
      <c r="I75" s="8"/>
    </row>
    <row r="76" spans="1:9" ht="15.95" customHeight="1" x14ac:dyDescent="0.2">
      <c r="A76" s="269" t="s">
        <v>112</v>
      </c>
      <c r="B76" s="35" t="s">
        <v>113</v>
      </c>
      <c r="C76" s="67">
        <v>110</v>
      </c>
      <c r="D76" s="66">
        <v>8</v>
      </c>
      <c r="E76" s="59">
        <v>1</v>
      </c>
      <c r="F76" s="263">
        <f>502.6+391.7</f>
        <v>894.3</v>
      </c>
      <c r="G76" s="263">
        <v>0</v>
      </c>
      <c r="H76" s="251">
        <v>0</v>
      </c>
      <c r="I76" s="8"/>
    </row>
    <row r="77" spans="1:9" ht="32.1" hidden="1" customHeight="1" x14ac:dyDescent="0.2">
      <c r="A77" s="198" t="s">
        <v>164</v>
      </c>
      <c r="B77" s="35" t="s">
        <v>113</v>
      </c>
      <c r="C77" s="67">
        <v>200</v>
      </c>
      <c r="D77" s="66"/>
      <c r="E77" s="66"/>
      <c r="F77" s="221">
        <f>F78</f>
        <v>0</v>
      </c>
      <c r="G77" s="221">
        <f>G78</f>
        <v>0</v>
      </c>
      <c r="H77" s="68">
        <f>H78</f>
        <v>0</v>
      </c>
      <c r="I77" s="8"/>
    </row>
    <row r="78" spans="1:9" ht="32.1" hidden="1" customHeight="1" x14ac:dyDescent="0.2">
      <c r="A78" s="268" t="s">
        <v>18</v>
      </c>
      <c r="B78" s="35" t="s">
        <v>113</v>
      </c>
      <c r="C78" s="67">
        <v>240</v>
      </c>
      <c r="D78" s="66">
        <v>8</v>
      </c>
      <c r="E78" s="66">
        <v>1</v>
      </c>
      <c r="F78" s="250"/>
      <c r="G78" s="250"/>
      <c r="H78" s="251"/>
      <c r="I78" s="8"/>
    </row>
    <row r="79" spans="1:9" s="122" customFormat="1" ht="45.75" customHeight="1" x14ac:dyDescent="0.2">
      <c r="A79" s="256" t="s">
        <v>230</v>
      </c>
      <c r="B79" s="55" t="s">
        <v>125</v>
      </c>
      <c r="C79" s="18" t="s">
        <v>7</v>
      </c>
      <c r="D79" s="16"/>
      <c r="E79" s="16"/>
      <c r="F79" s="217">
        <f t="shared" ref="F79:H81" si="18">F80</f>
        <v>900</v>
      </c>
      <c r="G79" s="217">
        <f t="shared" si="18"/>
        <v>900</v>
      </c>
      <c r="H79" s="19">
        <f t="shared" si="18"/>
        <v>900</v>
      </c>
      <c r="I79" s="121"/>
    </row>
    <row r="80" spans="1:9" s="122" customFormat="1" ht="63.75" customHeight="1" x14ac:dyDescent="0.2">
      <c r="A80" s="256" t="s">
        <v>244</v>
      </c>
      <c r="B80" s="55" t="s">
        <v>126</v>
      </c>
      <c r="C80" s="18"/>
      <c r="D80" s="16"/>
      <c r="E80" s="16"/>
      <c r="F80" s="217">
        <f t="shared" si="18"/>
        <v>900</v>
      </c>
      <c r="G80" s="217">
        <f t="shared" si="18"/>
        <v>900</v>
      </c>
      <c r="H80" s="19">
        <f t="shared" si="18"/>
        <v>900</v>
      </c>
      <c r="I80" s="121"/>
    </row>
    <row r="81" spans="1:9" ht="30" customHeight="1" x14ac:dyDescent="0.2">
      <c r="A81" s="198" t="s">
        <v>164</v>
      </c>
      <c r="B81" s="35" t="s">
        <v>126</v>
      </c>
      <c r="C81" s="67">
        <v>200</v>
      </c>
      <c r="D81" s="66"/>
      <c r="E81" s="66"/>
      <c r="F81" s="221">
        <f t="shared" si="18"/>
        <v>900</v>
      </c>
      <c r="G81" s="221">
        <f t="shared" si="18"/>
        <v>900</v>
      </c>
      <c r="H81" s="68">
        <f t="shared" si="18"/>
        <v>900</v>
      </c>
      <c r="I81" s="8"/>
    </row>
    <row r="82" spans="1:9" ht="30" customHeight="1" x14ac:dyDescent="0.2">
      <c r="A82" s="198" t="s">
        <v>18</v>
      </c>
      <c r="B82" s="35" t="s">
        <v>126</v>
      </c>
      <c r="C82" s="23">
        <v>240</v>
      </c>
      <c r="D82" s="66">
        <v>11</v>
      </c>
      <c r="E82" s="66">
        <v>5</v>
      </c>
      <c r="F82" s="250">
        <v>900</v>
      </c>
      <c r="G82" s="250">
        <v>900</v>
      </c>
      <c r="H82" s="249">
        <v>900</v>
      </c>
      <c r="I82" s="8"/>
    </row>
    <row r="83" spans="1:9" s="122" customFormat="1" ht="30" hidden="1" customHeight="1" x14ac:dyDescent="0.2">
      <c r="A83" s="256" t="s">
        <v>173</v>
      </c>
      <c r="B83" s="55" t="s">
        <v>103</v>
      </c>
      <c r="C83" s="18"/>
      <c r="D83" s="16"/>
      <c r="E83" s="16"/>
      <c r="F83" s="217">
        <f t="shared" ref="F83:H85" si="19">F84</f>
        <v>0</v>
      </c>
      <c r="G83" s="217">
        <f t="shared" si="19"/>
        <v>0</v>
      </c>
      <c r="H83" s="19">
        <f t="shared" si="19"/>
        <v>0</v>
      </c>
      <c r="I83" s="121"/>
    </row>
    <row r="84" spans="1:9" s="122" customFormat="1" ht="30" hidden="1" customHeight="1" x14ac:dyDescent="0.2">
      <c r="A84" s="256" t="s">
        <v>171</v>
      </c>
      <c r="B84" s="5" t="s">
        <v>104</v>
      </c>
      <c r="C84" s="6"/>
      <c r="D84" s="3"/>
      <c r="E84" s="4"/>
      <c r="F84" s="218">
        <f t="shared" si="19"/>
        <v>0</v>
      </c>
      <c r="G84" s="218">
        <f t="shared" si="19"/>
        <v>0</v>
      </c>
      <c r="H84" s="19">
        <f t="shared" si="19"/>
        <v>0</v>
      </c>
      <c r="I84" s="121"/>
    </row>
    <row r="85" spans="1:9" ht="32.1" hidden="1" customHeight="1" x14ac:dyDescent="0.2">
      <c r="A85" s="198" t="s">
        <v>164</v>
      </c>
      <c r="B85" s="12" t="s">
        <v>104</v>
      </c>
      <c r="C85" s="23">
        <v>200</v>
      </c>
      <c r="D85" s="65"/>
      <c r="E85" s="66"/>
      <c r="F85" s="221">
        <f t="shared" si="19"/>
        <v>0</v>
      </c>
      <c r="G85" s="221">
        <f t="shared" si="19"/>
        <v>0</v>
      </c>
      <c r="H85" s="24">
        <f t="shared" si="19"/>
        <v>0</v>
      </c>
      <c r="I85" s="8"/>
    </row>
    <row r="86" spans="1:9" ht="32.1" hidden="1" customHeight="1" x14ac:dyDescent="0.2">
      <c r="A86" s="268" t="s">
        <v>18</v>
      </c>
      <c r="B86" s="12" t="s">
        <v>104</v>
      </c>
      <c r="C86" s="23">
        <v>240</v>
      </c>
      <c r="D86" s="58">
        <v>7</v>
      </c>
      <c r="E86" s="59">
        <v>7</v>
      </c>
      <c r="F86" s="220"/>
      <c r="G86" s="220"/>
      <c r="H86" s="24"/>
      <c r="I86" s="8"/>
    </row>
    <row r="87" spans="1:9" s="122" customFormat="1" ht="35.25" hidden="1" customHeight="1" x14ac:dyDescent="0.2">
      <c r="A87" s="256" t="s">
        <v>166</v>
      </c>
      <c r="B87" s="5" t="s">
        <v>67</v>
      </c>
      <c r="C87" s="6"/>
      <c r="D87" s="3"/>
      <c r="E87" s="4"/>
      <c r="F87" s="218">
        <f t="shared" ref="F87:H89" si="20">F88</f>
        <v>0</v>
      </c>
      <c r="G87" s="218">
        <f t="shared" si="20"/>
        <v>0</v>
      </c>
      <c r="H87" s="7">
        <f t="shared" si="20"/>
        <v>0</v>
      </c>
      <c r="I87" s="121"/>
    </row>
    <row r="88" spans="1:9" s="122" customFormat="1" ht="30.75" hidden="1" customHeight="1" x14ac:dyDescent="0.2">
      <c r="A88" s="256" t="s">
        <v>178</v>
      </c>
      <c r="B88" s="5" t="s">
        <v>68</v>
      </c>
      <c r="C88" s="6"/>
      <c r="D88" s="3"/>
      <c r="E88" s="4"/>
      <c r="F88" s="218">
        <f t="shared" si="20"/>
        <v>0</v>
      </c>
      <c r="G88" s="218">
        <f t="shared" si="20"/>
        <v>0</v>
      </c>
      <c r="H88" s="7">
        <f t="shared" si="20"/>
        <v>0</v>
      </c>
      <c r="I88" s="121"/>
    </row>
    <row r="89" spans="1:9" ht="30" hidden="1" customHeight="1" x14ac:dyDescent="0.2">
      <c r="A89" s="198" t="s">
        <v>164</v>
      </c>
      <c r="B89" s="12" t="s">
        <v>68</v>
      </c>
      <c r="C89" s="13">
        <v>200</v>
      </c>
      <c r="D89" s="10"/>
      <c r="E89" s="11"/>
      <c r="F89" s="219">
        <f t="shared" si="20"/>
        <v>0</v>
      </c>
      <c r="G89" s="219">
        <f t="shared" si="20"/>
        <v>0</v>
      </c>
      <c r="H89" s="14">
        <f t="shared" si="20"/>
        <v>0</v>
      </c>
      <c r="I89" s="8"/>
    </row>
    <row r="90" spans="1:9" ht="30" hidden="1" customHeight="1" x14ac:dyDescent="0.2">
      <c r="A90" s="198" t="s">
        <v>18</v>
      </c>
      <c r="B90" s="12" t="s">
        <v>68</v>
      </c>
      <c r="C90" s="13">
        <v>240</v>
      </c>
      <c r="D90" s="10">
        <v>4</v>
      </c>
      <c r="E90" s="11">
        <v>9</v>
      </c>
      <c r="F90" s="219"/>
      <c r="G90" s="219"/>
      <c r="H90" s="14"/>
      <c r="I90" s="8"/>
    </row>
    <row r="91" spans="1:9" s="122" customFormat="1" ht="18.75" x14ac:dyDescent="0.2">
      <c r="A91" s="256" t="s">
        <v>9</v>
      </c>
      <c r="B91" s="5" t="s">
        <v>10</v>
      </c>
      <c r="C91" s="6" t="s">
        <v>7</v>
      </c>
      <c r="D91" s="3"/>
      <c r="E91" s="4"/>
      <c r="F91" s="218">
        <f>F92+F95+F100+F103+F106+F112+F115+F118+F121+F124+F127+F130+F133+F136+F139+F142+F145+F148+F153+F156+F159+F162+F169+F174+F177+F183+F186+F192+F189</f>
        <v>15416.300000000003</v>
      </c>
      <c r="G91" s="218">
        <f t="shared" ref="G91:H91" si="21">G92+G95+G100+G103+G106+G112+G115+G118+G121+G124+G127+G130+G133+G136+G139+G142+G145+G148+G153+G156+G159+G162+G169+G174+G177+G183+G186+G192+G189</f>
        <v>13538.6</v>
      </c>
      <c r="H91" s="218">
        <f t="shared" si="21"/>
        <v>13627.800000000003</v>
      </c>
      <c r="I91" s="121"/>
    </row>
    <row r="92" spans="1:9" s="122" customFormat="1" ht="32.1" customHeight="1" x14ac:dyDescent="0.2">
      <c r="A92" s="256" t="s">
        <v>22</v>
      </c>
      <c r="B92" s="5" t="s">
        <v>23</v>
      </c>
      <c r="C92" s="6"/>
      <c r="D92" s="3"/>
      <c r="E92" s="4"/>
      <c r="F92" s="218">
        <f t="shared" ref="F92:H93" si="22">F93</f>
        <v>4519.6000000000004</v>
      </c>
      <c r="G92" s="218">
        <f t="shared" si="22"/>
        <v>5208.8</v>
      </c>
      <c r="H92" s="7">
        <f t="shared" si="22"/>
        <v>5208.8</v>
      </c>
      <c r="I92" s="121"/>
    </row>
    <row r="93" spans="1:9" ht="63.95" customHeight="1" x14ac:dyDescent="0.2">
      <c r="A93" s="198" t="s">
        <v>13</v>
      </c>
      <c r="B93" s="12" t="s">
        <v>23</v>
      </c>
      <c r="C93" s="13">
        <v>100</v>
      </c>
      <c r="D93" s="10"/>
      <c r="E93" s="11"/>
      <c r="F93" s="219">
        <f t="shared" si="22"/>
        <v>4519.6000000000004</v>
      </c>
      <c r="G93" s="219">
        <f t="shared" si="22"/>
        <v>5208.8</v>
      </c>
      <c r="H93" s="14">
        <f t="shared" si="22"/>
        <v>5208.8</v>
      </c>
      <c r="I93" s="8"/>
    </row>
    <row r="94" spans="1:9" ht="32.1" customHeight="1" x14ac:dyDescent="0.2">
      <c r="A94" s="198" t="s">
        <v>14</v>
      </c>
      <c r="B94" s="12" t="s">
        <v>23</v>
      </c>
      <c r="C94" s="13">
        <v>120</v>
      </c>
      <c r="D94" s="10">
        <v>1</v>
      </c>
      <c r="E94" s="11">
        <v>4</v>
      </c>
      <c r="F94" s="259">
        <f>5208.8+50-739.2</f>
        <v>4519.6000000000004</v>
      </c>
      <c r="G94" s="259">
        <v>5208.8</v>
      </c>
      <c r="H94" s="260">
        <v>5208.8</v>
      </c>
      <c r="I94" s="8"/>
    </row>
    <row r="95" spans="1:9" ht="15.75" customHeight="1" x14ac:dyDescent="0.2">
      <c r="A95" s="256" t="s">
        <v>16</v>
      </c>
      <c r="B95" s="5" t="s">
        <v>17</v>
      </c>
      <c r="C95" s="6" t="s">
        <v>7</v>
      </c>
      <c r="D95" s="3"/>
      <c r="E95" s="4"/>
      <c r="F95" s="218">
        <f>F96+F98</f>
        <v>6795.1</v>
      </c>
      <c r="G95" s="218">
        <f>G96+G98</f>
        <v>4048</v>
      </c>
      <c r="H95" s="7">
        <f>H96+H98</f>
        <v>2418.9</v>
      </c>
      <c r="I95" s="8"/>
    </row>
    <row r="96" spans="1:9" ht="32.1" customHeight="1" x14ac:dyDescent="0.2">
      <c r="A96" s="198" t="s">
        <v>164</v>
      </c>
      <c r="B96" s="100" t="s">
        <v>17</v>
      </c>
      <c r="C96" s="23">
        <v>200</v>
      </c>
      <c r="D96" s="21"/>
      <c r="E96" s="21"/>
      <c r="F96" s="193">
        <f>F97</f>
        <v>6386.1</v>
      </c>
      <c r="G96" s="193">
        <f>G97</f>
        <v>3648</v>
      </c>
      <c r="H96" s="24">
        <f>H97</f>
        <v>2018.9</v>
      </c>
      <c r="I96" s="8"/>
    </row>
    <row r="97" spans="1:9" ht="32.1" customHeight="1" x14ac:dyDescent="0.2">
      <c r="A97" s="198" t="s">
        <v>18</v>
      </c>
      <c r="B97" s="100" t="s">
        <v>17</v>
      </c>
      <c r="C97" s="23">
        <v>240</v>
      </c>
      <c r="D97" s="21">
        <v>1</v>
      </c>
      <c r="E97" s="21">
        <v>4</v>
      </c>
      <c r="F97" s="238">
        <f>3586+400+4.1+2270+126</f>
        <v>6386.1</v>
      </c>
      <c r="G97" s="238">
        <v>3648</v>
      </c>
      <c r="H97" s="249">
        <v>2018.9</v>
      </c>
      <c r="I97" s="8"/>
    </row>
    <row r="98" spans="1:9" ht="15.95" customHeight="1" x14ac:dyDescent="0.2">
      <c r="A98" s="198" t="s">
        <v>19</v>
      </c>
      <c r="B98" s="100" t="s">
        <v>17</v>
      </c>
      <c r="C98" s="23">
        <v>800</v>
      </c>
      <c r="D98" s="21"/>
      <c r="E98" s="21"/>
      <c r="F98" s="193">
        <f>F99</f>
        <v>409</v>
      </c>
      <c r="G98" s="193">
        <f>G99</f>
        <v>400</v>
      </c>
      <c r="H98" s="24">
        <f>H99</f>
        <v>400</v>
      </c>
      <c r="I98" s="8"/>
    </row>
    <row r="99" spans="1:9" ht="15.95" customHeight="1" x14ac:dyDescent="0.2">
      <c r="A99" s="198" t="s">
        <v>20</v>
      </c>
      <c r="B99" s="100" t="s">
        <v>17</v>
      </c>
      <c r="C99" s="23">
        <v>850</v>
      </c>
      <c r="D99" s="21">
        <v>1</v>
      </c>
      <c r="E99" s="21">
        <v>4</v>
      </c>
      <c r="F99" s="238">
        <f>359+50</f>
        <v>409</v>
      </c>
      <c r="G99" s="238">
        <v>400</v>
      </c>
      <c r="H99" s="249">
        <v>400</v>
      </c>
      <c r="I99" s="8"/>
    </row>
    <row r="100" spans="1:9" s="122" customFormat="1" ht="32.1" customHeight="1" x14ac:dyDescent="0.2">
      <c r="A100" s="256" t="s">
        <v>138</v>
      </c>
      <c r="B100" s="123" t="s">
        <v>25</v>
      </c>
      <c r="C100" s="18"/>
      <c r="D100" s="16"/>
      <c r="E100" s="16"/>
      <c r="F100" s="217">
        <f t="shared" ref="F100:H101" si="23">F101</f>
        <v>55.1</v>
      </c>
      <c r="G100" s="217">
        <f t="shared" si="23"/>
        <v>55.1</v>
      </c>
      <c r="H100" s="19">
        <f t="shared" si="23"/>
        <v>55.1</v>
      </c>
      <c r="I100" s="121"/>
    </row>
    <row r="101" spans="1:9" ht="15.95" customHeight="1" x14ac:dyDescent="0.2">
      <c r="A101" s="198" t="s">
        <v>26</v>
      </c>
      <c r="B101" s="100" t="s">
        <v>25</v>
      </c>
      <c r="C101" s="23">
        <v>500</v>
      </c>
      <c r="D101" s="21"/>
      <c r="E101" s="21"/>
      <c r="F101" s="193">
        <f t="shared" si="23"/>
        <v>55.1</v>
      </c>
      <c r="G101" s="193">
        <f t="shared" si="23"/>
        <v>55.1</v>
      </c>
      <c r="H101" s="24">
        <f t="shared" si="23"/>
        <v>55.1</v>
      </c>
      <c r="I101" s="8"/>
    </row>
    <row r="102" spans="1:9" ht="15.95" customHeight="1" x14ac:dyDescent="0.2">
      <c r="A102" s="198" t="s">
        <v>27</v>
      </c>
      <c r="B102" s="100" t="s">
        <v>25</v>
      </c>
      <c r="C102" s="23">
        <v>540</v>
      </c>
      <c r="D102" s="21">
        <v>1</v>
      </c>
      <c r="E102" s="21">
        <v>6</v>
      </c>
      <c r="F102" s="238">
        <v>55.1</v>
      </c>
      <c r="G102" s="238">
        <v>55.1</v>
      </c>
      <c r="H102" s="249">
        <v>55.1</v>
      </c>
      <c r="I102" s="8"/>
    </row>
    <row r="103" spans="1:9" s="122" customFormat="1" ht="32.1" customHeight="1" x14ac:dyDescent="0.2">
      <c r="A103" s="256" t="s">
        <v>35</v>
      </c>
      <c r="B103" s="123" t="s">
        <v>36</v>
      </c>
      <c r="C103" s="18" t="s">
        <v>7</v>
      </c>
      <c r="D103" s="16"/>
      <c r="E103" s="16"/>
      <c r="F103" s="217">
        <f t="shared" ref="F103:H104" si="24">F104</f>
        <v>200</v>
      </c>
      <c r="G103" s="217">
        <f t="shared" si="24"/>
        <v>200</v>
      </c>
      <c r="H103" s="19">
        <f t="shared" si="24"/>
        <v>200</v>
      </c>
      <c r="I103" s="121"/>
    </row>
    <row r="104" spans="1:9" ht="32.1" customHeight="1" x14ac:dyDescent="0.2">
      <c r="A104" s="198" t="s">
        <v>164</v>
      </c>
      <c r="B104" s="100" t="s">
        <v>36</v>
      </c>
      <c r="C104" s="23">
        <v>200</v>
      </c>
      <c r="D104" s="21"/>
      <c r="E104" s="21"/>
      <c r="F104" s="193">
        <f t="shared" si="24"/>
        <v>200</v>
      </c>
      <c r="G104" s="193">
        <f t="shared" si="24"/>
        <v>200</v>
      </c>
      <c r="H104" s="24">
        <f t="shared" si="24"/>
        <v>200</v>
      </c>
      <c r="I104" s="8"/>
    </row>
    <row r="105" spans="1:9" ht="32.1" customHeight="1" x14ac:dyDescent="0.2">
      <c r="A105" s="198" t="s">
        <v>18</v>
      </c>
      <c r="B105" s="100" t="s">
        <v>36</v>
      </c>
      <c r="C105" s="23">
        <v>240</v>
      </c>
      <c r="D105" s="21">
        <v>1</v>
      </c>
      <c r="E105" s="21">
        <v>13</v>
      </c>
      <c r="F105" s="238">
        <v>200</v>
      </c>
      <c r="G105" s="238">
        <v>200</v>
      </c>
      <c r="H105" s="249">
        <v>200</v>
      </c>
      <c r="I105" s="8"/>
    </row>
    <row r="106" spans="1:9" s="122" customFormat="1" ht="18.75" x14ac:dyDescent="0.2">
      <c r="A106" s="256" t="s">
        <v>37</v>
      </c>
      <c r="B106" s="17" t="s">
        <v>38</v>
      </c>
      <c r="C106" s="6" t="s">
        <v>7</v>
      </c>
      <c r="D106" s="16"/>
      <c r="E106" s="16"/>
      <c r="F106" s="217">
        <f>F107+F109</f>
        <v>375.9</v>
      </c>
      <c r="G106" s="217">
        <f>G107+G109</f>
        <v>20</v>
      </c>
      <c r="H106" s="19">
        <f>H107+H109</f>
        <v>20</v>
      </c>
      <c r="I106" s="121"/>
    </row>
    <row r="107" spans="1:9" ht="32.1" customHeight="1" x14ac:dyDescent="0.2">
      <c r="A107" s="198" t="s">
        <v>164</v>
      </c>
      <c r="B107" s="22" t="s">
        <v>38</v>
      </c>
      <c r="C107" s="13">
        <v>200</v>
      </c>
      <c r="D107" s="21"/>
      <c r="E107" s="21"/>
      <c r="F107" s="193">
        <f>F108</f>
        <v>370.9</v>
      </c>
      <c r="G107" s="193">
        <f>G108</f>
        <v>15</v>
      </c>
      <c r="H107" s="24">
        <f>H108</f>
        <v>15</v>
      </c>
      <c r="I107" s="8"/>
    </row>
    <row r="108" spans="1:9" ht="32.1" customHeight="1" x14ac:dyDescent="0.2">
      <c r="A108" s="198" t="s">
        <v>18</v>
      </c>
      <c r="B108" s="22" t="s">
        <v>38</v>
      </c>
      <c r="C108" s="13">
        <v>240</v>
      </c>
      <c r="D108" s="21">
        <v>1</v>
      </c>
      <c r="E108" s="21">
        <v>13</v>
      </c>
      <c r="F108" s="259">
        <f>10+47.7+300+13.2</f>
        <v>370.9</v>
      </c>
      <c r="G108" s="259">
        <v>15</v>
      </c>
      <c r="H108" s="260">
        <v>15</v>
      </c>
      <c r="I108" s="8"/>
    </row>
    <row r="109" spans="1:9" ht="15.95" customHeight="1" x14ac:dyDescent="0.2">
      <c r="A109" s="198" t="s">
        <v>19</v>
      </c>
      <c r="B109" s="22" t="s">
        <v>38</v>
      </c>
      <c r="C109" s="13">
        <v>800</v>
      </c>
      <c r="D109" s="21">
        <v>1</v>
      </c>
      <c r="E109" s="21">
        <v>13</v>
      </c>
      <c r="F109" s="193">
        <f>F110+F111</f>
        <v>5</v>
      </c>
      <c r="G109" s="193">
        <f>G110+G111</f>
        <v>5</v>
      </c>
      <c r="H109" s="24">
        <f>H110+H111</f>
        <v>5</v>
      </c>
      <c r="I109" s="8"/>
    </row>
    <row r="110" spans="1:9" ht="15.95" customHeight="1" x14ac:dyDescent="0.2">
      <c r="A110" s="198" t="s">
        <v>39</v>
      </c>
      <c r="B110" s="22" t="s">
        <v>38</v>
      </c>
      <c r="C110" s="13">
        <v>830</v>
      </c>
      <c r="D110" s="21">
        <v>1</v>
      </c>
      <c r="E110" s="21">
        <v>13</v>
      </c>
      <c r="F110" s="238"/>
      <c r="G110" s="238"/>
      <c r="H110" s="249"/>
      <c r="I110" s="8"/>
    </row>
    <row r="111" spans="1:9" ht="15.95" customHeight="1" x14ac:dyDescent="0.2">
      <c r="A111" s="198" t="s">
        <v>20</v>
      </c>
      <c r="B111" s="22" t="s">
        <v>38</v>
      </c>
      <c r="C111" s="13">
        <v>850</v>
      </c>
      <c r="D111" s="21">
        <v>1</v>
      </c>
      <c r="E111" s="21">
        <v>13</v>
      </c>
      <c r="F111" s="238">
        <v>5</v>
      </c>
      <c r="G111" s="238">
        <v>5</v>
      </c>
      <c r="H111" s="249">
        <v>5</v>
      </c>
      <c r="I111" s="8"/>
    </row>
    <row r="112" spans="1:9" s="122" customFormat="1" ht="15.95" hidden="1" customHeight="1" x14ac:dyDescent="0.2">
      <c r="A112" s="256" t="s">
        <v>94</v>
      </c>
      <c r="B112" s="17" t="s">
        <v>95</v>
      </c>
      <c r="C112" s="6"/>
      <c r="D112" s="16"/>
      <c r="E112" s="16"/>
      <c r="F112" s="217">
        <f t="shared" ref="F112:H113" si="25">F113</f>
        <v>0</v>
      </c>
      <c r="G112" s="217">
        <f t="shared" si="25"/>
        <v>0</v>
      </c>
      <c r="H112" s="19">
        <f t="shared" si="25"/>
        <v>0</v>
      </c>
      <c r="I112" s="121"/>
    </row>
    <row r="113" spans="1:9" ht="32.1" hidden="1" customHeight="1" x14ac:dyDescent="0.2">
      <c r="A113" s="198" t="s">
        <v>164</v>
      </c>
      <c r="B113" s="22" t="s">
        <v>95</v>
      </c>
      <c r="C113" s="13">
        <v>200</v>
      </c>
      <c r="D113" s="21"/>
      <c r="E113" s="21"/>
      <c r="F113" s="219">
        <f t="shared" si="25"/>
        <v>0</v>
      </c>
      <c r="G113" s="219">
        <f t="shared" si="25"/>
        <v>0</v>
      </c>
      <c r="H113" s="14">
        <f t="shared" si="25"/>
        <v>0</v>
      </c>
      <c r="I113" s="8"/>
    </row>
    <row r="114" spans="1:9" ht="32.1" hidden="1" customHeight="1" x14ac:dyDescent="0.2">
      <c r="A114" s="198" t="s">
        <v>18</v>
      </c>
      <c r="B114" s="22" t="s">
        <v>95</v>
      </c>
      <c r="C114" s="13">
        <v>240</v>
      </c>
      <c r="D114" s="21">
        <v>5</v>
      </c>
      <c r="E114" s="21">
        <v>3</v>
      </c>
      <c r="F114" s="259"/>
      <c r="G114" s="259"/>
      <c r="H114" s="260"/>
      <c r="I114" s="8"/>
    </row>
    <row r="115" spans="1:9" s="122" customFormat="1" ht="15.95" hidden="1" customHeight="1" x14ac:dyDescent="0.2">
      <c r="A115" s="256" t="s">
        <v>127</v>
      </c>
      <c r="B115" s="123" t="s">
        <v>128</v>
      </c>
      <c r="C115" s="18"/>
      <c r="D115" s="16"/>
      <c r="E115" s="16"/>
      <c r="F115" s="217">
        <f t="shared" ref="F115:H116" si="26">F116</f>
        <v>0</v>
      </c>
      <c r="G115" s="217">
        <f t="shared" si="26"/>
        <v>0</v>
      </c>
      <c r="H115" s="19">
        <f t="shared" si="26"/>
        <v>0</v>
      </c>
      <c r="I115" s="121"/>
    </row>
    <row r="116" spans="1:9" ht="32.1" hidden="1" customHeight="1" x14ac:dyDescent="0.2">
      <c r="A116" s="198" t="s">
        <v>164</v>
      </c>
      <c r="B116" s="22" t="s">
        <v>128</v>
      </c>
      <c r="C116" s="63">
        <v>200</v>
      </c>
      <c r="D116" s="66"/>
      <c r="E116" s="66"/>
      <c r="F116" s="221">
        <f t="shared" si="26"/>
        <v>0</v>
      </c>
      <c r="G116" s="221">
        <f t="shared" si="26"/>
        <v>0</v>
      </c>
      <c r="H116" s="68">
        <f t="shared" si="26"/>
        <v>0</v>
      </c>
      <c r="I116" s="8"/>
    </row>
    <row r="117" spans="1:9" ht="32.1" hidden="1" customHeight="1" x14ac:dyDescent="0.2">
      <c r="A117" s="198" t="s">
        <v>18</v>
      </c>
      <c r="B117" s="12" t="s">
        <v>128</v>
      </c>
      <c r="C117" s="13">
        <v>240</v>
      </c>
      <c r="D117" s="58">
        <v>11</v>
      </c>
      <c r="E117" s="59">
        <v>5</v>
      </c>
      <c r="F117" s="263"/>
      <c r="G117" s="263"/>
      <c r="H117" s="260"/>
      <c r="I117" s="8"/>
    </row>
    <row r="118" spans="1:9" s="122" customFormat="1" ht="48" hidden="1" customHeight="1" x14ac:dyDescent="0.2">
      <c r="A118" s="256" t="s">
        <v>51</v>
      </c>
      <c r="B118" s="5" t="s">
        <v>52</v>
      </c>
      <c r="C118" s="6"/>
      <c r="D118" s="3"/>
      <c r="E118" s="4"/>
      <c r="F118" s="218">
        <f t="shared" ref="F118:H119" si="27">F119</f>
        <v>0</v>
      </c>
      <c r="G118" s="218">
        <f t="shared" si="27"/>
        <v>0</v>
      </c>
      <c r="H118" s="7">
        <f t="shared" si="27"/>
        <v>0</v>
      </c>
      <c r="I118" s="121"/>
    </row>
    <row r="119" spans="1:9" ht="32.1" hidden="1" customHeight="1" x14ac:dyDescent="0.2">
      <c r="A119" s="198" t="s">
        <v>164</v>
      </c>
      <c r="B119" s="12" t="s">
        <v>52</v>
      </c>
      <c r="C119" s="13">
        <v>200</v>
      </c>
      <c r="D119" s="10"/>
      <c r="E119" s="11"/>
      <c r="F119" s="219">
        <f t="shared" si="27"/>
        <v>0</v>
      </c>
      <c r="G119" s="219">
        <f t="shared" si="27"/>
        <v>0</v>
      </c>
      <c r="H119" s="14">
        <f t="shared" si="27"/>
        <v>0</v>
      </c>
      <c r="I119" s="8"/>
    </row>
    <row r="120" spans="1:9" ht="32.1" hidden="1" customHeight="1" x14ac:dyDescent="0.2">
      <c r="A120" s="198" t="s">
        <v>18</v>
      </c>
      <c r="B120" s="12" t="s">
        <v>52</v>
      </c>
      <c r="C120" s="13">
        <v>240</v>
      </c>
      <c r="D120" s="10">
        <v>3</v>
      </c>
      <c r="E120" s="11">
        <v>10</v>
      </c>
      <c r="F120" s="259"/>
      <c r="G120" s="259"/>
      <c r="H120" s="260"/>
      <c r="I120" s="8"/>
    </row>
    <row r="121" spans="1:9" s="122" customFormat="1" ht="45.75" hidden="1" customHeight="1" x14ac:dyDescent="0.2">
      <c r="A121" s="256" t="s">
        <v>53</v>
      </c>
      <c r="B121" s="5" t="s">
        <v>54</v>
      </c>
      <c r="C121" s="6"/>
      <c r="D121" s="3"/>
      <c r="E121" s="4"/>
      <c r="F121" s="218">
        <f t="shared" ref="F121:H122" si="28">F122</f>
        <v>0</v>
      </c>
      <c r="G121" s="218">
        <f t="shared" si="28"/>
        <v>0</v>
      </c>
      <c r="H121" s="7">
        <f t="shared" si="28"/>
        <v>0</v>
      </c>
      <c r="I121" s="121"/>
    </row>
    <row r="122" spans="1:9" ht="32.1" hidden="1" customHeight="1" x14ac:dyDescent="0.2">
      <c r="A122" s="198" t="s">
        <v>164</v>
      </c>
      <c r="B122" s="12" t="s">
        <v>54</v>
      </c>
      <c r="C122" s="13">
        <v>200</v>
      </c>
      <c r="D122" s="10"/>
      <c r="E122" s="11"/>
      <c r="F122" s="219">
        <f t="shared" si="28"/>
        <v>0</v>
      </c>
      <c r="G122" s="219">
        <f t="shared" si="28"/>
        <v>0</v>
      </c>
      <c r="H122" s="14">
        <f t="shared" si="28"/>
        <v>0</v>
      </c>
      <c r="I122" s="8"/>
    </row>
    <row r="123" spans="1:9" ht="32.1" hidden="1" customHeight="1" x14ac:dyDescent="0.2">
      <c r="A123" s="198" t="s">
        <v>18</v>
      </c>
      <c r="B123" s="12" t="s">
        <v>54</v>
      </c>
      <c r="C123" s="13">
        <v>240</v>
      </c>
      <c r="D123" s="10">
        <v>3</v>
      </c>
      <c r="E123" s="11">
        <v>10</v>
      </c>
      <c r="F123" s="259"/>
      <c r="G123" s="259"/>
      <c r="H123" s="260"/>
      <c r="I123" s="8"/>
    </row>
    <row r="124" spans="1:9" s="122" customFormat="1" ht="32.1" customHeight="1" x14ac:dyDescent="0.2">
      <c r="A124" s="256" t="s">
        <v>122</v>
      </c>
      <c r="B124" s="5" t="s">
        <v>162</v>
      </c>
      <c r="C124" s="6" t="s">
        <v>7</v>
      </c>
      <c r="D124" s="3"/>
      <c r="E124" s="4"/>
      <c r="F124" s="218">
        <f t="shared" ref="F124:H125" si="29">F125</f>
        <v>450.6</v>
      </c>
      <c r="G124" s="218">
        <f t="shared" si="29"/>
        <v>450.6</v>
      </c>
      <c r="H124" s="7">
        <f t="shared" si="29"/>
        <v>450.6</v>
      </c>
      <c r="I124" s="121"/>
    </row>
    <row r="125" spans="1:9" ht="15.95" customHeight="1" x14ac:dyDescent="0.2">
      <c r="A125" s="268" t="s">
        <v>123</v>
      </c>
      <c r="B125" s="12" t="s">
        <v>162</v>
      </c>
      <c r="C125" s="63">
        <v>300</v>
      </c>
      <c r="D125" s="58"/>
      <c r="E125" s="59"/>
      <c r="F125" s="220">
        <f t="shared" si="29"/>
        <v>450.6</v>
      </c>
      <c r="G125" s="220">
        <f t="shared" si="29"/>
        <v>450.6</v>
      </c>
      <c r="H125" s="64">
        <f t="shared" si="29"/>
        <v>450.6</v>
      </c>
      <c r="I125" s="8"/>
    </row>
    <row r="126" spans="1:9" ht="23.25" customHeight="1" x14ac:dyDescent="0.2">
      <c r="A126" s="280" t="s">
        <v>186</v>
      </c>
      <c r="B126" s="12" t="s">
        <v>162</v>
      </c>
      <c r="C126" s="63">
        <v>310</v>
      </c>
      <c r="D126" s="58">
        <v>10</v>
      </c>
      <c r="E126" s="59">
        <v>1</v>
      </c>
      <c r="F126" s="263">
        <v>450.6</v>
      </c>
      <c r="G126" s="263">
        <v>450.6</v>
      </c>
      <c r="H126" s="279">
        <v>450.6</v>
      </c>
      <c r="I126" s="8"/>
    </row>
    <row r="127" spans="1:9" s="122" customFormat="1" ht="15.95" hidden="1" customHeight="1" x14ac:dyDescent="0.2">
      <c r="A127" s="256" t="s">
        <v>96</v>
      </c>
      <c r="B127" s="5" t="s">
        <v>97</v>
      </c>
      <c r="C127" s="6"/>
      <c r="D127" s="3"/>
      <c r="E127" s="4"/>
      <c r="F127" s="218">
        <f t="shared" ref="F127:H128" si="30">F128</f>
        <v>0</v>
      </c>
      <c r="G127" s="218">
        <f t="shared" si="30"/>
        <v>0</v>
      </c>
      <c r="H127" s="7">
        <f t="shared" si="30"/>
        <v>0</v>
      </c>
      <c r="I127" s="121"/>
    </row>
    <row r="128" spans="1:9" ht="32.1" hidden="1" customHeight="1" x14ac:dyDescent="0.2">
      <c r="A128" s="198" t="s">
        <v>164</v>
      </c>
      <c r="B128" s="12" t="s">
        <v>97</v>
      </c>
      <c r="C128" s="13">
        <v>200</v>
      </c>
      <c r="D128" s="10"/>
      <c r="E128" s="11"/>
      <c r="F128" s="219">
        <f t="shared" si="30"/>
        <v>0</v>
      </c>
      <c r="G128" s="219">
        <f t="shared" si="30"/>
        <v>0</v>
      </c>
      <c r="H128" s="14">
        <f t="shared" si="30"/>
        <v>0</v>
      </c>
      <c r="I128" s="8"/>
    </row>
    <row r="129" spans="1:9" ht="32.1" hidden="1" customHeight="1" x14ac:dyDescent="0.2">
      <c r="A129" s="198" t="s">
        <v>18</v>
      </c>
      <c r="B129" s="12" t="s">
        <v>97</v>
      </c>
      <c r="C129" s="13">
        <v>240</v>
      </c>
      <c r="D129" s="10">
        <v>5</v>
      </c>
      <c r="E129" s="11">
        <v>3</v>
      </c>
      <c r="F129" s="219"/>
      <c r="G129" s="219"/>
      <c r="H129" s="14"/>
      <c r="I129" s="8"/>
    </row>
    <row r="130" spans="1:9" s="122" customFormat="1" ht="15.95" customHeight="1" x14ac:dyDescent="0.2">
      <c r="A130" s="256" t="s">
        <v>11</v>
      </c>
      <c r="B130" s="5" t="s">
        <v>12</v>
      </c>
      <c r="C130" s="6" t="s">
        <v>7</v>
      </c>
      <c r="D130" s="3"/>
      <c r="E130" s="4"/>
      <c r="F130" s="218">
        <f t="shared" ref="F130:H131" si="31">F131</f>
        <v>1085.0999999999999</v>
      </c>
      <c r="G130" s="218">
        <f t="shared" si="31"/>
        <v>1085.0999999999999</v>
      </c>
      <c r="H130" s="7">
        <f t="shared" si="31"/>
        <v>1085.0999999999999</v>
      </c>
      <c r="I130" s="121"/>
    </row>
    <row r="131" spans="1:9" ht="63.95" customHeight="1" x14ac:dyDescent="0.2">
      <c r="A131" s="198" t="s">
        <v>13</v>
      </c>
      <c r="B131" s="12" t="s">
        <v>12</v>
      </c>
      <c r="C131" s="13">
        <v>100</v>
      </c>
      <c r="D131" s="10"/>
      <c r="E131" s="11"/>
      <c r="F131" s="219">
        <f t="shared" si="31"/>
        <v>1085.0999999999999</v>
      </c>
      <c r="G131" s="219">
        <f t="shared" si="31"/>
        <v>1085.0999999999999</v>
      </c>
      <c r="H131" s="14">
        <f t="shared" si="31"/>
        <v>1085.0999999999999</v>
      </c>
      <c r="I131" s="8"/>
    </row>
    <row r="132" spans="1:9" ht="32.1" customHeight="1" x14ac:dyDescent="0.2">
      <c r="A132" s="198" t="s">
        <v>14</v>
      </c>
      <c r="B132" s="12" t="s">
        <v>12</v>
      </c>
      <c r="C132" s="13">
        <v>120</v>
      </c>
      <c r="D132" s="10">
        <v>1</v>
      </c>
      <c r="E132" s="11">
        <v>2</v>
      </c>
      <c r="F132" s="259">
        <v>1085.0999999999999</v>
      </c>
      <c r="G132" s="259">
        <v>1085.0999999999999</v>
      </c>
      <c r="H132" s="260">
        <v>1085.0999999999999</v>
      </c>
      <c r="I132" s="8"/>
    </row>
    <row r="133" spans="1:9" s="122" customFormat="1" ht="15.95" hidden="1" customHeight="1" x14ac:dyDescent="0.2">
      <c r="A133" s="256" t="s">
        <v>98</v>
      </c>
      <c r="B133" s="5" t="s">
        <v>99</v>
      </c>
      <c r="C133" s="6"/>
      <c r="D133" s="3"/>
      <c r="E133" s="4"/>
      <c r="F133" s="218">
        <f t="shared" ref="F133:H134" si="32">F134</f>
        <v>0</v>
      </c>
      <c r="G133" s="218">
        <f t="shared" si="32"/>
        <v>0</v>
      </c>
      <c r="H133" s="7">
        <f t="shared" si="32"/>
        <v>0</v>
      </c>
      <c r="I133" s="121"/>
    </row>
    <row r="134" spans="1:9" ht="32.1" hidden="1" customHeight="1" x14ac:dyDescent="0.2">
      <c r="A134" s="198" t="s">
        <v>164</v>
      </c>
      <c r="B134" s="12" t="s">
        <v>99</v>
      </c>
      <c r="C134" s="13">
        <v>200</v>
      </c>
      <c r="D134" s="10"/>
      <c r="E134" s="11"/>
      <c r="F134" s="219">
        <f t="shared" si="32"/>
        <v>0</v>
      </c>
      <c r="G134" s="219">
        <f t="shared" si="32"/>
        <v>0</v>
      </c>
      <c r="H134" s="14">
        <f t="shared" si="32"/>
        <v>0</v>
      </c>
      <c r="I134" s="8"/>
    </row>
    <row r="135" spans="1:9" ht="32.1" hidden="1" customHeight="1" x14ac:dyDescent="0.2">
      <c r="A135" s="198" t="s">
        <v>18</v>
      </c>
      <c r="B135" s="12" t="s">
        <v>99</v>
      </c>
      <c r="C135" s="13">
        <v>240</v>
      </c>
      <c r="D135" s="10">
        <v>5</v>
      </c>
      <c r="E135" s="11">
        <v>3</v>
      </c>
      <c r="F135" s="219"/>
      <c r="G135" s="219"/>
      <c r="H135" s="14"/>
      <c r="I135" s="8"/>
    </row>
    <row r="136" spans="1:9" s="122" customFormat="1" ht="32.1" hidden="1" customHeight="1" x14ac:dyDescent="0.2">
      <c r="A136" s="256" t="s">
        <v>100</v>
      </c>
      <c r="B136" s="5" t="s">
        <v>101</v>
      </c>
      <c r="C136" s="6"/>
      <c r="D136" s="3"/>
      <c r="E136" s="4"/>
      <c r="F136" s="218">
        <f t="shared" ref="F136:H137" si="33">F137</f>
        <v>0</v>
      </c>
      <c r="G136" s="218">
        <f t="shared" si="33"/>
        <v>0</v>
      </c>
      <c r="H136" s="7">
        <f t="shared" si="33"/>
        <v>0</v>
      </c>
      <c r="I136" s="121"/>
    </row>
    <row r="137" spans="1:9" ht="32.1" hidden="1" customHeight="1" x14ac:dyDescent="0.2">
      <c r="A137" s="198" t="s">
        <v>164</v>
      </c>
      <c r="B137" s="12" t="s">
        <v>101</v>
      </c>
      <c r="C137" s="13">
        <v>200</v>
      </c>
      <c r="D137" s="10"/>
      <c r="E137" s="11"/>
      <c r="F137" s="219">
        <f t="shared" si="33"/>
        <v>0</v>
      </c>
      <c r="G137" s="219">
        <f t="shared" si="33"/>
        <v>0</v>
      </c>
      <c r="H137" s="14">
        <f t="shared" si="33"/>
        <v>0</v>
      </c>
      <c r="I137" s="8"/>
    </row>
    <row r="138" spans="1:9" ht="32.1" hidden="1" customHeight="1" x14ac:dyDescent="0.2">
      <c r="A138" s="198" t="s">
        <v>18</v>
      </c>
      <c r="B138" s="35" t="s">
        <v>101</v>
      </c>
      <c r="C138" s="23">
        <v>240</v>
      </c>
      <c r="D138" s="21">
        <v>5</v>
      </c>
      <c r="E138" s="21">
        <v>3</v>
      </c>
      <c r="F138" s="193"/>
      <c r="G138" s="193"/>
      <c r="H138" s="24"/>
      <c r="I138" s="8"/>
    </row>
    <row r="139" spans="1:9" ht="32.1" hidden="1" customHeight="1" x14ac:dyDescent="0.2">
      <c r="A139" s="256" t="s">
        <v>29</v>
      </c>
      <c r="B139" s="55" t="s">
        <v>30</v>
      </c>
      <c r="C139" s="18"/>
      <c r="D139" s="16"/>
      <c r="E139" s="16"/>
      <c r="F139" s="217">
        <f t="shared" ref="F139:H140" si="34">F140</f>
        <v>0</v>
      </c>
      <c r="G139" s="217">
        <f t="shared" si="34"/>
        <v>0</v>
      </c>
      <c r="H139" s="19">
        <f t="shared" si="34"/>
        <v>0</v>
      </c>
      <c r="I139" s="8"/>
    </row>
    <row r="140" spans="1:9" ht="32.1" hidden="1" customHeight="1" x14ac:dyDescent="0.2">
      <c r="A140" s="198" t="s">
        <v>164</v>
      </c>
      <c r="B140" s="35" t="s">
        <v>30</v>
      </c>
      <c r="C140" s="23">
        <v>200</v>
      </c>
      <c r="D140" s="21"/>
      <c r="E140" s="21"/>
      <c r="F140" s="193">
        <f t="shared" si="34"/>
        <v>0</v>
      </c>
      <c r="G140" s="193">
        <f t="shared" si="34"/>
        <v>0</v>
      </c>
      <c r="H140" s="24">
        <f t="shared" si="34"/>
        <v>0</v>
      </c>
      <c r="I140" s="8"/>
    </row>
    <row r="141" spans="1:9" ht="32.1" hidden="1" customHeight="1" x14ac:dyDescent="0.2">
      <c r="A141" s="198" t="s">
        <v>18</v>
      </c>
      <c r="B141" s="35" t="s">
        <v>30</v>
      </c>
      <c r="C141" s="23">
        <v>240</v>
      </c>
      <c r="D141" s="21">
        <v>1</v>
      </c>
      <c r="E141" s="21">
        <v>7</v>
      </c>
      <c r="F141" s="193"/>
      <c r="G141" s="193"/>
      <c r="H141" s="24"/>
      <c r="I141" s="8"/>
    </row>
    <row r="142" spans="1:9" s="122" customFormat="1" ht="48" hidden="1" customHeight="1" x14ac:dyDescent="0.2">
      <c r="A142" s="256" t="s">
        <v>69</v>
      </c>
      <c r="B142" s="55" t="s">
        <v>70</v>
      </c>
      <c r="C142" s="18"/>
      <c r="D142" s="16"/>
      <c r="E142" s="16"/>
      <c r="F142" s="217">
        <f t="shared" ref="F142:H143" si="35">F143</f>
        <v>0</v>
      </c>
      <c r="G142" s="217">
        <f t="shared" si="35"/>
        <v>0</v>
      </c>
      <c r="H142" s="19">
        <f t="shared" si="35"/>
        <v>0</v>
      </c>
      <c r="I142" s="121"/>
    </row>
    <row r="143" spans="1:9" ht="32.1" hidden="1" customHeight="1" x14ac:dyDescent="0.2">
      <c r="A143" s="198" t="s">
        <v>164</v>
      </c>
      <c r="B143" s="35" t="s">
        <v>70</v>
      </c>
      <c r="C143" s="23">
        <v>200</v>
      </c>
      <c r="D143" s="21"/>
      <c r="E143" s="21"/>
      <c r="F143" s="193">
        <f t="shared" si="35"/>
        <v>0</v>
      </c>
      <c r="G143" s="193">
        <f t="shared" si="35"/>
        <v>0</v>
      </c>
      <c r="H143" s="24">
        <f t="shared" si="35"/>
        <v>0</v>
      </c>
      <c r="I143" s="8"/>
    </row>
    <row r="144" spans="1:9" ht="32.1" hidden="1" customHeight="1" x14ac:dyDescent="0.2">
      <c r="A144" s="198" t="s">
        <v>18</v>
      </c>
      <c r="B144" s="12" t="s">
        <v>70</v>
      </c>
      <c r="C144" s="13">
        <v>240</v>
      </c>
      <c r="D144" s="10">
        <v>4</v>
      </c>
      <c r="E144" s="11">
        <v>9</v>
      </c>
      <c r="F144" s="219"/>
      <c r="G144" s="219"/>
      <c r="H144" s="14"/>
      <c r="I144" s="8"/>
    </row>
    <row r="145" spans="1:9" s="122" customFormat="1" ht="32.1" hidden="1" customHeight="1" x14ac:dyDescent="0.2">
      <c r="A145" s="256" t="s">
        <v>72</v>
      </c>
      <c r="B145" s="5" t="s">
        <v>73</v>
      </c>
      <c r="C145" s="6"/>
      <c r="D145" s="3"/>
      <c r="E145" s="4"/>
      <c r="F145" s="218">
        <f t="shared" ref="F145:H146" si="36">F146</f>
        <v>0</v>
      </c>
      <c r="G145" s="218">
        <f t="shared" si="36"/>
        <v>0</v>
      </c>
      <c r="H145" s="7">
        <f t="shared" si="36"/>
        <v>0</v>
      </c>
      <c r="I145" s="121"/>
    </row>
    <row r="146" spans="1:9" ht="32.1" hidden="1" customHeight="1" x14ac:dyDescent="0.2">
      <c r="A146" s="198" t="s">
        <v>164</v>
      </c>
      <c r="B146" s="12" t="s">
        <v>73</v>
      </c>
      <c r="C146" s="13">
        <v>200</v>
      </c>
      <c r="D146" s="10"/>
      <c r="E146" s="11"/>
      <c r="F146" s="219">
        <f t="shared" si="36"/>
        <v>0</v>
      </c>
      <c r="G146" s="219">
        <f t="shared" si="36"/>
        <v>0</v>
      </c>
      <c r="H146" s="14">
        <f t="shared" si="36"/>
        <v>0</v>
      </c>
      <c r="I146" s="8"/>
    </row>
    <row r="147" spans="1:9" ht="32.1" hidden="1" customHeight="1" x14ac:dyDescent="0.2">
      <c r="A147" s="198" t="s">
        <v>18</v>
      </c>
      <c r="B147" s="12" t="s">
        <v>73</v>
      </c>
      <c r="C147" s="13">
        <v>240</v>
      </c>
      <c r="D147" s="10">
        <v>4</v>
      </c>
      <c r="E147" s="11">
        <v>12</v>
      </c>
      <c r="F147" s="219"/>
      <c r="G147" s="219"/>
      <c r="H147" s="14"/>
      <c r="I147" s="8"/>
    </row>
    <row r="148" spans="1:9" s="122" customFormat="1" ht="15.95" customHeight="1" x14ac:dyDescent="0.2">
      <c r="A148" s="256" t="s">
        <v>79</v>
      </c>
      <c r="B148" s="5" t="s">
        <v>80</v>
      </c>
      <c r="C148" s="18"/>
      <c r="D148" s="15"/>
      <c r="E148" s="16"/>
      <c r="F148" s="217">
        <f>F149+F151</f>
        <v>546.6</v>
      </c>
      <c r="G148" s="217">
        <f>G149+G151</f>
        <v>234.6</v>
      </c>
      <c r="H148" s="19">
        <f>H149+H151</f>
        <v>234.6</v>
      </c>
      <c r="I148" s="121"/>
    </row>
    <row r="149" spans="1:9" ht="32.1" customHeight="1" x14ac:dyDescent="0.2">
      <c r="A149" s="198" t="s">
        <v>164</v>
      </c>
      <c r="B149" s="12" t="s">
        <v>80</v>
      </c>
      <c r="C149" s="28">
        <v>200</v>
      </c>
      <c r="D149" s="25"/>
      <c r="E149" s="26"/>
      <c r="F149" s="222">
        <f>F150</f>
        <v>546.6</v>
      </c>
      <c r="G149" s="222">
        <f>G150</f>
        <v>234.6</v>
      </c>
      <c r="H149" s="29">
        <f>H150</f>
        <v>234.6</v>
      </c>
      <c r="I149" s="8"/>
    </row>
    <row r="150" spans="1:9" ht="32.1" customHeight="1" x14ac:dyDescent="0.2">
      <c r="A150" s="198" t="s">
        <v>18</v>
      </c>
      <c r="B150" s="12" t="s">
        <v>80</v>
      </c>
      <c r="C150" s="13">
        <v>240</v>
      </c>
      <c r="D150" s="10">
        <v>5</v>
      </c>
      <c r="E150" s="11">
        <v>1</v>
      </c>
      <c r="F150" s="259">
        <f>234.6+12+300</f>
        <v>546.6</v>
      </c>
      <c r="G150" s="259">
        <v>234.6</v>
      </c>
      <c r="H150" s="260">
        <v>234.6</v>
      </c>
      <c r="I150" s="8"/>
    </row>
    <row r="151" spans="1:9" ht="15.95" hidden="1" customHeight="1" x14ac:dyDescent="0.2">
      <c r="A151" s="198" t="s">
        <v>19</v>
      </c>
      <c r="B151" s="12" t="s">
        <v>80</v>
      </c>
      <c r="C151" s="23">
        <v>800</v>
      </c>
      <c r="D151" s="20"/>
      <c r="E151" s="21"/>
      <c r="F151" s="193">
        <f>F152</f>
        <v>0</v>
      </c>
      <c r="G151" s="193">
        <f>G152</f>
        <v>0</v>
      </c>
      <c r="H151" s="24">
        <f>H152</f>
        <v>0</v>
      </c>
      <c r="I151" s="8"/>
    </row>
    <row r="152" spans="1:9" ht="18.75" hidden="1" customHeight="1" x14ac:dyDescent="0.2">
      <c r="A152" s="198" t="s">
        <v>20</v>
      </c>
      <c r="B152" s="12" t="s">
        <v>80</v>
      </c>
      <c r="C152" s="28">
        <v>850</v>
      </c>
      <c r="D152" s="25">
        <v>5</v>
      </c>
      <c r="E152" s="26">
        <v>1</v>
      </c>
      <c r="F152" s="261"/>
      <c r="G152" s="261"/>
      <c r="H152" s="262"/>
      <c r="I152" s="8"/>
    </row>
    <row r="153" spans="1:9" s="122" customFormat="1" ht="32.1" hidden="1" customHeight="1" x14ac:dyDescent="0.2">
      <c r="A153" s="256" t="s">
        <v>105</v>
      </c>
      <c r="B153" s="5" t="s">
        <v>106</v>
      </c>
      <c r="C153" s="6"/>
      <c r="D153" s="3"/>
      <c r="E153" s="4"/>
      <c r="F153" s="218">
        <f t="shared" ref="F153:H154" si="37">F154</f>
        <v>0</v>
      </c>
      <c r="G153" s="218">
        <f t="shared" si="37"/>
        <v>0</v>
      </c>
      <c r="H153" s="7">
        <f t="shared" si="37"/>
        <v>0</v>
      </c>
      <c r="I153" s="121"/>
    </row>
    <row r="154" spans="1:9" ht="32.1" hidden="1" customHeight="1" x14ac:dyDescent="0.2">
      <c r="A154" s="198" t="s">
        <v>164</v>
      </c>
      <c r="B154" s="12" t="s">
        <v>106</v>
      </c>
      <c r="C154" s="13">
        <v>200</v>
      </c>
      <c r="D154" s="58"/>
      <c r="E154" s="59"/>
      <c r="F154" s="220">
        <f t="shared" si="37"/>
        <v>0</v>
      </c>
      <c r="G154" s="220">
        <f t="shared" si="37"/>
        <v>0</v>
      </c>
      <c r="H154" s="14">
        <f t="shared" si="37"/>
        <v>0</v>
      </c>
      <c r="I154" s="8"/>
    </row>
    <row r="155" spans="1:9" ht="32.1" hidden="1" customHeight="1" x14ac:dyDescent="0.2">
      <c r="A155" s="268" t="s">
        <v>18</v>
      </c>
      <c r="B155" s="12" t="s">
        <v>106</v>
      </c>
      <c r="C155" s="13">
        <v>240</v>
      </c>
      <c r="D155" s="58">
        <v>7</v>
      </c>
      <c r="E155" s="59">
        <v>7</v>
      </c>
      <c r="F155" s="220"/>
      <c r="G155" s="220"/>
      <c r="H155" s="14"/>
      <c r="I155" s="8"/>
    </row>
    <row r="156" spans="1:9" s="122" customFormat="1" ht="15.95" customHeight="1" x14ac:dyDescent="0.2">
      <c r="A156" s="256" t="s">
        <v>163</v>
      </c>
      <c r="B156" s="5" t="s">
        <v>32</v>
      </c>
      <c r="C156" s="6" t="s">
        <v>7</v>
      </c>
      <c r="D156" s="3"/>
      <c r="E156" s="4"/>
      <c r="F156" s="218">
        <f t="shared" ref="F156:H157" si="38">F157</f>
        <v>300</v>
      </c>
      <c r="G156" s="218">
        <f t="shared" si="38"/>
        <v>300</v>
      </c>
      <c r="H156" s="7">
        <f t="shared" si="38"/>
        <v>300</v>
      </c>
      <c r="I156" s="121"/>
    </row>
    <row r="157" spans="1:9" ht="15.95" customHeight="1" x14ac:dyDescent="0.2">
      <c r="A157" s="198" t="s">
        <v>19</v>
      </c>
      <c r="B157" s="12" t="s">
        <v>32</v>
      </c>
      <c r="C157" s="13">
        <v>800</v>
      </c>
      <c r="D157" s="10"/>
      <c r="E157" s="11"/>
      <c r="F157" s="219">
        <f t="shared" si="38"/>
        <v>300</v>
      </c>
      <c r="G157" s="219">
        <f t="shared" si="38"/>
        <v>300</v>
      </c>
      <c r="H157" s="14">
        <f t="shared" si="38"/>
        <v>300</v>
      </c>
      <c r="I157" s="8"/>
    </row>
    <row r="158" spans="1:9" ht="15.95" customHeight="1" x14ac:dyDescent="0.2">
      <c r="A158" s="198" t="s">
        <v>33</v>
      </c>
      <c r="B158" s="12" t="s">
        <v>32</v>
      </c>
      <c r="C158" s="13">
        <v>870</v>
      </c>
      <c r="D158" s="10">
        <v>1</v>
      </c>
      <c r="E158" s="11">
        <v>11</v>
      </c>
      <c r="F158" s="259">
        <v>300</v>
      </c>
      <c r="G158" s="259">
        <v>300</v>
      </c>
      <c r="H158" s="260">
        <v>300</v>
      </c>
      <c r="I158" s="8"/>
    </row>
    <row r="159" spans="1:9" s="122" customFormat="1" ht="32.1" hidden="1" customHeight="1" x14ac:dyDescent="0.2">
      <c r="A159" s="256" t="s">
        <v>114</v>
      </c>
      <c r="B159" s="5" t="s">
        <v>115</v>
      </c>
      <c r="C159" s="6"/>
      <c r="D159" s="3"/>
      <c r="E159" s="4"/>
      <c r="F159" s="218">
        <f t="shared" ref="F159:H160" si="39">F160</f>
        <v>0</v>
      </c>
      <c r="G159" s="218">
        <f t="shared" si="39"/>
        <v>0</v>
      </c>
      <c r="H159" s="7">
        <f t="shared" si="39"/>
        <v>0</v>
      </c>
      <c r="I159" s="121"/>
    </row>
    <row r="160" spans="1:9" ht="32.1" hidden="1" customHeight="1" x14ac:dyDescent="0.2">
      <c r="A160" s="198" t="s">
        <v>164</v>
      </c>
      <c r="B160" s="12" t="s">
        <v>115</v>
      </c>
      <c r="C160" s="67">
        <v>200</v>
      </c>
      <c r="D160" s="65"/>
      <c r="E160" s="66"/>
      <c r="F160" s="221">
        <f t="shared" si="39"/>
        <v>0</v>
      </c>
      <c r="G160" s="221">
        <f t="shared" si="39"/>
        <v>0</v>
      </c>
      <c r="H160" s="68">
        <f t="shared" si="39"/>
        <v>0</v>
      </c>
      <c r="I160" s="8"/>
    </row>
    <row r="161" spans="1:9" ht="32.1" hidden="1" customHeight="1" x14ac:dyDescent="0.2">
      <c r="A161" s="268" t="s">
        <v>18</v>
      </c>
      <c r="B161" s="12" t="s">
        <v>115</v>
      </c>
      <c r="C161" s="67">
        <v>240</v>
      </c>
      <c r="D161" s="65">
        <v>8</v>
      </c>
      <c r="E161" s="66">
        <v>1</v>
      </c>
      <c r="F161" s="221"/>
      <c r="G161" s="221"/>
      <c r="H161" s="68"/>
      <c r="I161" s="8"/>
    </row>
    <row r="162" spans="1:9" s="122" customFormat="1" ht="32.1" hidden="1" customHeight="1" x14ac:dyDescent="0.2">
      <c r="A162" s="256" t="s">
        <v>116</v>
      </c>
      <c r="B162" s="5" t="s">
        <v>117</v>
      </c>
      <c r="C162" s="18"/>
      <c r="D162" s="15"/>
      <c r="E162" s="16"/>
      <c r="F162" s="217">
        <f>F163+F165+F167</f>
        <v>0</v>
      </c>
      <c r="G162" s="217">
        <f>G163+G165+G167</f>
        <v>0</v>
      </c>
      <c r="H162" s="19">
        <f>H163+H165+H167</f>
        <v>0</v>
      </c>
      <c r="I162" s="121"/>
    </row>
    <row r="163" spans="1:9" ht="63.95" hidden="1" customHeight="1" x14ac:dyDescent="0.2">
      <c r="A163" s="198" t="s">
        <v>13</v>
      </c>
      <c r="B163" s="12" t="s">
        <v>117</v>
      </c>
      <c r="C163" s="67">
        <v>100</v>
      </c>
      <c r="D163" s="65"/>
      <c r="E163" s="66"/>
      <c r="F163" s="221">
        <f>F164</f>
        <v>0</v>
      </c>
      <c r="G163" s="221">
        <f>G164</f>
        <v>0</v>
      </c>
      <c r="H163" s="68">
        <f>H164</f>
        <v>0</v>
      </c>
      <c r="I163" s="8"/>
    </row>
    <row r="164" spans="1:9" ht="15.95" hidden="1" customHeight="1" x14ac:dyDescent="0.2">
      <c r="A164" s="269" t="s">
        <v>112</v>
      </c>
      <c r="B164" s="12" t="s">
        <v>117</v>
      </c>
      <c r="C164" s="67">
        <v>110</v>
      </c>
      <c r="D164" s="65">
        <v>8</v>
      </c>
      <c r="E164" s="66">
        <v>1</v>
      </c>
      <c r="F164" s="221"/>
      <c r="G164" s="221"/>
      <c r="H164" s="68"/>
      <c r="I164" s="8"/>
    </row>
    <row r="165" spans="1:9" ht="32.1" hidden="1" customHeight="1" x14ac:dyDescent="0.2">
      <c r="A165" s="198" t="s">
        <v>164</v>
      </c>
      <c r="B165" s="12" t="s">
        <v>117</v>
      </c>
      <c r="C165" s="67">
        <v>200</v>
      </c>
      <c r="D165" s="65"/>
      <c r="E165" s="66"/>
      <c r="F165" s="221">
        <f>F166</f>
        <v>0</v>
      </c>
      <c r="G165" s="221">
        <f>G166</f>
        <v>0</v>
      </c>
      <c r="H165" s="68">
        <f>H166</f>
        <v>0</v>
      </c>
      <c r="I165" s="8"/>
    </row>
    <row r="166" spans="1:9" ht="32.1" hidden="1" customHeight="1" x14ac:dyDescent="0.2">
      <c r="A166" s="268" t="s">
        <v>18</v>
      </c>
      <c r="B166" s="12" t="s">
        <v>117</v>
      </c>
      <c r="C166" s="67">
        <v>240</v>
      </c>
      <c r="D166" s="65">
        <v>8</v>
      </c>
      <c r="E166" s="66">
        <v>1</v>
      </c>
      <c r="F166" s="221"/>
      <c r="G166" s="221"/>
      <c r="H166" s="68"/>
      <c r="I166" s="8"/>
    </row>
    <row r="167" spans="1:9" ht="15.95" hidden="1" customHeight="1" x14ac:dyDescent="0.2">
      <c r="A167" s="198" t="s">
        <v>19</v>
      </c>
      <c r="B167" s="12" t="s">
        <v>117</v>
      </c>
      <c r="C167" s="67">
        <v>800</v>
      </c>
      <c r="D167" s="65">
        <v>8</v>
      </c>
      <c r="E167" s="66">
        <v>1</v>
      </c>
      <c r="F167" s="221">
        <f>F168</f>
        <v>0</v>
      </c>
      <c r="G167" s="221">
        <f>G168</f>
        <v>0</v>
      </c>
      <c r="H167" s="68">
        <f>H168</f>
        <v>0</v>
      </c>
      <c r="I167" s="8"/>
    </row>
    <row r="168" spans="1:9" ht="15.95" hidden="1" customHeight="1" x14ac:dyDescent="0.2">
      <c r="A168" s="198" t="s">
        <v>20</v>
      </c>
      <c r="B168" s="12" t="s">
        <v>117</v>
      </c>
      <c r="C168" s="63">
        <v>850</v>
      </c>
      <c r="D168" s="58">
        <v>8</v>
      </c>
      <c r="E168" s="59">
        <v>1</v>
      </c>
      <c r="F168" s="220"/>
      <c r="G168" s="220"/>
      <c r="H168" s="64"/>
      <c r="I168" s="8"/>
    </row>
    <row r="169" spans="1:9" s="122" customFormat="1" ht="32.1" customHeight="1" x14ac:dyDescent="0.2">
      <c r="A169" s="256" t="s">
        <v>41</v>
      </c>
      <c r="B169" s="5" t="s">
        <v>42</v>
      </c>
      <c r="C169" s="125" t="s">
        <v>7</v>
      </c>
      <c r="D169" s="3"/>
      <c r="E169" s="4"/>
      <c r="F169" s="178">
        <f>F170+F172</f>
        <v>349</v>
      </c>
      <c r="G169" s="178">
        <f>G170+G172</f>
        <v>362.3</v>
      </c>
      <c r="H169" s="156">
        <f>H170+H172</f>
        <v>376.4</v>
      </c>
      <c r="I169" s="121"/>
    </row>
    <row r="170" spans="1:9" s="122" customFormat="1" ht="63.95" customHeight="1" x14ac:dyDescent="0.2">
      <c r="A170" s="198" t="s">
        <v>13</v>
      </c>
      <c r="B170" s="100" t="s">
        <v>42</v>
      </c>
      <c r="C170" s="23">
        <v>100</v>
      </c>
      <c r="D170" s="21"/>
      <c r="E170" s="21"/>
      <c r="F170" s="193">
        <f>F171</f>
        <v>317.2</v>
      </c>
      <c r="G170" s="193">
        <f>G171</f>
        <v>330.8</v>
      </c>
      <c r="H170" s="24">
        <f>H171</f>
        <v>344.9</v>
      </c>
      <c r="I170" s="121"/>
    </row>
    <row r="171" spans="1:9" ht="32.1" customHeight="1" x14ac:dyDescent="0.2">
      <c r="A171" s="198" t="s">
        <v>43</v>
      </c>
      <c r="B171" s="100" t="s">
        <v>42</v>
      </c>
      <c r="C171" s="23">
        <v>120</v>
      </c>
      <c r="D171" s="21">
        <v>2</v>
      </c>
      <c r="E171" s="21">
        <v>3</v>
      </c>
      <c r="F171" s="238">
        <v>317.2</v>
      </c>
      <c r="G171" s="238">
        <v>330.8</v>
      </c>
      <c r="H171" s="249">
        <v>344.9</v>
      </c>
      <c r="I171" s="8"/>
    </row>
    <row r="172" spans="1:9" ht="32.1" customHeight="1" x14ac:dyDescent="0.2">
      <c r="A172" s="198" t="s">
        <v>164</v>
      </c>
      <c r="B172" s="100" t="s">
        <v>44</v>
      </c>
      <c r="C172" s="23">
        <v>200</v>
      </c>
      <c r="D172" s="21"/>
      <c r="E172" s="21"/>
      <c r="F172" s="193">
        <f>F173</f>
        <v>31.8</v>
      </c>
      <c r="G172" s="193">
        <f>G173</f>
        <v>31.5</v>
      </c>
      <c r="H172" s="24">
        <f>H173</f>
        <v>31.5</v>
      </c>
      <c r="I172" s="8"/>
    </row>
    <row r="173" spans="1:9" ht="32.1" customHeight="1" x14ac:dyDescent="0.2">
      <c r="A173" s="198" t="s">
        <v>18</v>
      </c>
      <c r="B173" s="100" t="s">
        <v>44</v>
      </c>
      <c r="C173" s="23">
        <v>240</v>
      </c>
      <c r="D173" s="21">
        <v>2</v>
      </c>
      <c r="E173" s="21">
        <v>3</v>
      </c>
      <c r="F173" s="238">
        <v>31.8</v>
      </c>
      <c r="G173" s="238">
        <v>31.5</v>
      </c>
      <c r="H173" s="249">
        <v>31.5</v>
      </c>
      <c r="I173" s="8"/>
    </row>
    <row r="174" spans="1:9" s="122" customFormat="1" ht="32.1" customHeight="1" x14ac:dyDescent="0.2">
      <c r="A174" s="256" t="s">
        <v>134</v>
      </c>
      <c r="B174" s="123" t="s">
        <v>133</v>
      </c>
      <c r="C174" s="18"/>
      <c r="D174" s="16"/>
      <c r="E174" s="16"/>
      <c r="F174" s="217">
        <f t="shared" ref="F174:H175" si="40">F175</f>
        <v>0.1</v>
      </c>
      <c r="G174" s="217">
        <f t="shared" si="40"/>
        <v>0.1</v>
      </c>
      <c r="H174" s="19">
        <f t="shared" si="40"/>
        <v>0.1</v>
      </c>
      <c r="I174" s="121"/>
    </row>
    <row r="175" spans="1:9" ht="32.1" customHeight="1" x14ac:dyDescent="0.2">
      <c r="A175" s="198" t="s">
        <v>164</v>
      </c>
      <c r="B175" s="100" t="s">
        <v>133</v>
      </c>
      <c r="C175" s="23">
        <v>200</v>
      </c>
      <c r="D175" s="21"/>
      <c r="E175" s="21"/>
      <c r="F175" s="193">
        <f t="shared" si="40"/>
        <v>0.1</v>
      </c>
      <c r="G175" s="193">
        <f t="shared" si="40"/>
        <v>0.1</v>
      </c>
      <c r="H175" s="24">
        <f t="shared" si="40"/>
        <v>0.1</v>
      </c>
      <c r="I175" s="76"/>
    </row>
    <row r="176" spans="1:9" ht="32.1" customHeight="1" x14ac:dyDescent="0.2">
      <c r="A176" s="198" t="s">
        <v>18</v>
      </c>
      <c r="B176" s="35" t="s">
        <v>133</v>
      </c>
      <c r="C176" s="23">
        <v>240</v>
      </c>
      <c r="D176" s="21">
        <v>1</v>
      </c>
      <c r="E176" s="21">
        <v>4</v>
      </c>
      <c r="F176" s="238">
        <v>0.1</v>
      </c>
      <c r="G176" s="238">
        <v>0.1</v>
      </c>
      <c r="H176" s="249">
        <v>0.1</v>
      </c>
      <c r="I176" s="8"/>
    </row>
    <row r="177" spans="1:9" s="122" customFormat="1" ht="24" customHeight="1" x14ac:dyDescent="0.2">
      <c r="A177" s="256" t="s">
        <v>198</v>
      </c>
      <c r="B177" s="55" t="s">
        <v>118</v>
      </c>
      <c r="C177" s="18"/>
      <c r="D177" s="16"/>
      <c r="E177" s="16"/>
      <c r="F177" s="217">
        <f>F178+F181</f>
        <v>739.2</v>
      </c>
      <c r="G177" s="217">
        <f>G178+G181</f>
        <v>0</v>
      </c>
      <c r="H177" s="19">
        <f>H178+H181</f>
        <v>0</v>
      </c>
      <c r="I177" s="121"/>
    </row>
    <row r="178" spans="1:9" ht="63.95" customHeight="1" x14ac:dyDescent="0.2">
      <c r="A178" s="198" t="s">
        <v>13</v>
      </c>
      <c r="B178" s="35" t="s">
        <v>118</v>
      </c>
      <c r="C178" s="67">
        <v>100</v>
      </c>
      <c r="D178" s="66"/>
      <c r="E178" s="66"/>
      <c r="F178" s="221">
        <f>F179+F180</f>
        <v>739.2</v>
      </c>
      <c r="G178" s="221">
        <f>G179+G180</f>
        <v>0</v>
      </c>
      <c r="H178" s="68">
        <f>H179+H180</f>
        <v>0</v>
      </c>
      <c r="I178" s="8"/>
    </row>
    <row r="179" spans="1:9" ht="15.95" hidden="1" customHeight="1" x14ac:dyDescent="0.2">
      <c r="A179" s="269" t="s">
        <v>112</v>
      </c>
      <c r="B179" s="35" t="s">
        <v>118</v>
      </c>
      <c r="C179" s="67">
        <v>110</v>
      </c>
      <c r="D179" s="66">
        <v>8</v>
      </c>
      <c r="E179" s="66">
        <v>1</v>
      </c>
      <c r="F179" s="250"/>
      <c r="G179" s="250"/>
      <c r="H179" s="251"/>
      <c r="I179" s="8"/>
    </row>
    <row r="180" spans="1:9" ht="31.5" customHeight="1" x14ac:dyDescent="0.2">
      <c r="A180" s="198" t="s">
        <v>43</v>
      </c>
      <c r="B180" s="35" t="s">
        <v>118</v>
      </c>
      <c r="C180" s="67">
        <v>120</v>
      </c>
      <c r="D180" s="66">
        <v>1</v>
      </c>
      <c r="E180" s="66">
        <v>4</v>
      </c>
      <c r="F180" s="250">
        <v>739.2</v>
      </c>
      <c r="G180" s="250"/>
      <c r="H180" s="251"/>
      <c r="I180" s="8"/>
    </row>
    <row r="181" spans="1:9" ht="32.1" customHeight="1" x14ac:dyDescent="0.2">
      <c r="A181" s="198" t="s">
        <v>164</v>
      </c>
      <c r="B181" s="35" t="s">
        <v>118</v>
      </c>
      <c r="C181" s="67">
        <v>200</v>
      </c>
      <c r="D181" s="66"/>
      <c r="E181" s="66"/>
      <c r="F181" s="221">
        <f>F182</f>
        <v>0</v>
      </c>
      <c r="G181" s="221">
        <f>G182</f>
        <v>0</v>
      </c>
      <c r="H181" s="68">
        <f>H182</f>
        <v>0</v>
      </c>
      <c r="I181" s="8"/>
    </row>
    <row r="182" spans="1:9" ht="32.1" hidden="1" customHeight="1" x14ac:dyDescent="0.2">
      <c r="A182" s="268" t="s">
        <v>18</v>
      </c>
      <c r="B182" s="35" t="s">
        <v>118</v>
      </c>
      <c r="C182" s="67">
        <v>240</v>
      </c>
      <c r="D182" s="66">
        <v>8</v>
      </c>
      <c r="E182" s="66">
        <v>1</v>
      </c>
      <c r="F182" s="250"/>
      <c r="G182" s="250"/>
      <c r="H182" s="251"/>
      <c r="I182" s="8"/>
    </row>
    <row r="183" spans="1:9" s="122" customFormat="1" ht="15.95" hidden="1" customHeight="1" x14ac:dyDescent="0.2">
      <c r="A183" s="270" t="s">
        <v>57</v>
      </c>
      <c r="B183" s="137" t="s">
        <v>58</v>
      </c>
      <c r="C183" s="43"/>
      <c r="D183" s="41"/>
      <c r="E183" s="41"/>
      <c r="F183" s="223">
        <f t="shared" ref="F183:H184" si="41">F184</f>
        <v>0</v>
      </c>
      <c r="G183" s="223">
        <f t="shared" si="41"/>
        <v>0</v>
      </c>
      <c r="H183" s="44">
        <f t="shared" si="41"/>
        <v>0</v>
      </c>
      <c r="I183" s="121"/>
    </row>
    <row r="184" spans="1:9" ht="32.1" hidden="1" customHeight="1" x14ac:dyDescent="0.2">
      <c r="A184" s="198" t="s">
        <v>164</v>
      </c>
      <c r="B184" s="138" t="s">
        <v>58</v>
      </c>
      <c r="C184" s="53">
        <v>200</v>
      </c>
      <c r="D184" s="52"/>
      <c r="E184" s="52"/>
      <c r="F184" s="224">
        <f t="shared" si="41"/>
        <v>0</v>
      </c>
      <c r="G184" s="224">
        <f t="shared" si="41"/>
        <v>0</v>
      </c>
      <c r="H184" s="44">
        <f t="shared" si="41"/>
        <v>0</v>
      </c>
      <c r="I184" s="8"/>
    </row>
    <row r="185" spans="1:9" ht="32.1" hidden="1" customHeight="1" x14ac:dyDescent="0.2">
      <c r="A185" s="271" t="s">
        <v>18</v>
      </c>
      <c r="B185" s="138" t="s">
        <v>58</v>
      </c>
      <c r="C185" s="53">
        <v>240</v>
      </c>
      <c r="D185" s="52">
        <v>4</v>
      </c>
      <c r="E185" s="52">
        <v>6</v>
      </c>
      <c r="F185" s="224"/>
      <c r="G185" s="224"/>
      <c r="H185" s="44"/>
      <c r="I185" s="8"/>
    </row>
    <row r="186" spans="1:9" s="122" customFormat="1" ht="15.95" hidden="1" customHeight="1" x14ac:dyDescent="0.2">
      <c r="A186" s="270" t="s">
        <v>59</v>
      </c>
      <c r="B186" s="137" t="s">
        <v>60</v>
      </c>
      <c r="C186" s="43"/>
      <c r="D186" s="41"/>
      <c r="E186" s="41"/>
      <c r="F186" s="223">
        <f t="shared" ref="F186:H187" si="42">F187</f>
        <v>0</v>
      </c>
      <c r="G186" s="223">
        <f t="shared" si="42"/>
        <v>0</v>
      </c>
      <c r="H186" s="44">
        <f t="shared" si="42"/>
        <v>0</v>
      </c>
      <c r="I186" s="121"/>
    </row>
    <row r="187" spans="1:9" ht="32.1" hidden="1" customHeight="1" x14ac:dyDescent="0.2">
      <c r="A187" s="198" t="s">
        <v>164</v>
      </c>
      <c r="B187" s="138" t="s">
        <v>60</v>
      </c>
      <c r="C187" s="53">
        <v>200</v>
      </c>
      <c r="D187" s="52"/>
      <c r="E187" s="52"/>
      <c r="F187" s="224">
        <f t="shared" si="42"/>
        <v>0</v>
      </c>
      <c r="G187" s="224">
        <f t="shared" si="42"/>
        <v>0</v>
      </c>
      <c r="H187" s="54">
        <f t="shared" si="42"/>
        <v>0</v>
      </c>
      <c r="I187" s="8"/>
    </row>
    <row r="188" spans="1:9" ht="32.1" hidden="1" customHeight="1" x14ac:dyDescent="0.2">
      <c r="A188" s="271" t="s">
        <v>18</v>
      </c>
      <c r="B188" s="138" t="s">
        <v>60</v>
      </c>
      <c r="C188" s="53">
        <v>240</v>
      </c>
      <c r="D188" s="52">
        <v>4</v>
      </c>
      <c r="E188" s="52">
        <v>6</v>
      </c>
      <c r="F188" s="224"/>
      <c r="G188" s="224"/>
      <c r="H188" s="54"/>
      <c r="I188" s="8"/>
    </row>
    <row r="189" spans="1:9" ht="26.25" hidden="1" customHeight="1" x14ac:dyDescent="0.2">
      <c r="A189" s="124" t="s">
        <v>220</v>
      </c>
      <c r="B189" s="137" t="s">
        <v>221</v>
      </c>
      <c r="C189" s="43"/>
      <c r="D189" s="41"/>
      <c r="E189" s="41"/>
      <c r="F189" s="223">
        <f t="shared" ref="F189:H190" si="43">F190</f>
        <v>0</v>
      </c>
      <c r="G189" s="223">
        <f t="shared" si="43"/>
        <v>0</v>
      </c>
      <c r="H189" s="44">
        <f t="shared" si="43"/>
        <v>0</v>
      </c>
      <c r="I189" s="8"/>
    </row>
    <row r="190" spans="1:9" ht="32.1" hidden="1" customHeight="1" x14ac:dyDescent="0.2">
      <c r="A190" s="199" t="s">
        <v>164</v>
      </c>
      <c r="B190" s="138" t="s">
        <v>221</v>
      </c>
      <c r="C190" s="53">
        <v>200</v>
      </c>
      <c r="D190" s="52"/>
      <c r="E190" s="52"/>
      <c r="F190" s="224">
        <f t="shared" si="43"/>
        <v>0</v>
      </c>
      <c r="G190" s="224">
        <f t="shared" si="43"/>
        <v>0</v>
      </c>
      <c r="H190" s="54">
        <f t="shared" si="43"/>
        <v>0</v>
      </c>
      <c r="I190" s="8"/>
    </row>
    <row r="191" spans="1:9" ht="32.1" hidden="1" customHeight="1" x14ac:dyDescent="0.2">
      <c r="A191" s="199" t="s">
        <v>18</v>
      </c>
      <c r="B191" s="138" t="s">
        <v>221</v>
      </c>
      <c r="C191" s="53">
        <v>240</v>
      </c>
      <c r="D191" s="52">
        <v>5</v>
      </c>
      <c r="E191" s="52">
        <v>3</v>
      </c>
      <c r="F191" s="238">
        <v>0</v>
      </c>
      <c r="G191" s="238">
        <v>0</v>
      </c>
      <c r="H191" s="237">
        <v>0</v>
      </c>
      <c r="I191" s="8"/>
    </row>
    <row r="192" spans="1:9" ht="20.100000000000001" customHeight="1" x14ac:dyDescent="0.2">
      <c r="A192" s="256" t="s">
        <v>130</v>
      </c>
      <c r="B192" s="55" t="s">
        <v>131</v>
      </c>
      <c r="C192" s="43"/>
      <c r="D192" s="41"/>
      <c r="E192" s="41"/>
      <c r="F192" s="223">
        <f t="shared" ref="F192:H193" si="44">F193</f>
        <v>0</v>
      </c>
      <c r="G192" s="223">
        <f t="shared" si="44"/>
        <v>1574</v>
      </c>
      <c r="H192" s="44">
        <f t="shared" si="44"/>
        <v>3278.2</v>
      </c>
      <c r="I192" s="8"/>
    </row>
    <row r="193" spans="1:9" ht="20.100000000000001" customHeight="1" x14ac:dyDescent="0.2">
      <c r="A193" s="198" t="s">
        <v>130</v>
      </c>
      <c r="B193" s="35" t="s">
        <v>131</v>
      </c>
      <c r="C193" s="23">
        <v>900</v>
      </c>
      <c r="D193" s="52"/>
      <c r="E193" s="52"/>
      <c r="F193" s="224">
        <f t="shared" si="44"/>
        <v>0</v>
      </c>
      <c r="G193" s="224">
        <f t="shared" si="44"/>
        <v>1574</v>
      </c>
      <c r="H193" s="54">
        <f t="shared" si="44"/>
        <v>3278.2</v>
      </c>
      <c r="I193" s="8"/>
    </row>
    <row r="194" spans="1:9" ht="20.100000000000001" customHeight="1" x14ac:dyDescent="0.2">
      <c r="A194" s="198" t="s">
        <v>130</v>
      </c>
      <c r="B194" s="35" t="s">
        <v>131</v>
      </c>
      <c r="C194" s="23">
        <v>990</v>
      </c>
      <c r="D194" s="52">
        <v>99</v>
      </c>
      <c r="E194" s="52">
        <v>99</v>
      </c>
      <c r="F194" s="257">
        <v>0</v>
      </c>
      <c r="G194" s="257">
        <v>1574</v>
      </c>
      <c r="H194" s="258">
        <v>3278.2</v>
      </c>
      <c r="I194" s="8"/>
    </row>
    <row r="195" spans="1:9" ht="25.5" customHeight="1" x14ac:dyDescent="0.25">
      <c r="A195" s="336" t="s">
        <v>132</v>
      </c>
      <c r="B195" s="337"/>
      <c r="C195" s="337"/>
      <c r="D195" s="337"/>
      <c r="E195" s="338"/>
      <c r="F195" s="227">
        <f>F9+F16+F20+F41+F63+F79+F83+F87+F91</f>
        <v>126369.90000000001</v>
      </c>
      <c r="G195" s="227">
        <f>G9+G16+G20+G37+G41+G63+G79+G83+G87+G91</f>
        <v>63322.7</v>
      </c>
      <c r="H195" s="62">
        <f>H9+H16+H20+H41+H63+H79+H83+H87+H91</f>
        <v>65941.3</v>
      </c>
      <c r="I195" s="8"/>
    </row>
    <row r="196" spans="1:9" ht="15.75" x14ac:dyDescent="0.25">
      <c r="A196" s="272"/>
      <c r="B196" s="27"/>
      <c r="C196" s="84"/>
      <c r="D196" s="83"/>
      <c r="E196" s="83"/>
      <c r="F196" s="83"/>
      <c r="G196" s="83"/>
      <c r="H196" s="85"/>
      <c r="I196" s="86"/>
    </row>
    <row r="197" spans="1:9" ht="12" customHeight="1" x14ac:dyDescent="0.25">
      <c r="A197" s="273"/>
      <c r="B197" s="88"/>
      <c r="C197" s="89"/>
      <c r="D197" s="87"/>
      <c r="E197" s="87"/>
      <c r="F197" s="87"/>
      <c r="G197" s="87"/>
      <c r="H197" s="90"/>
      <c r="I197" s="86"/>
    </row>
    <row r="198" spans="1:9" ht="12.75" customHeight="1" x14ac:dyDescent="0.25">
      <c r="A198" s="272"/>
      <c r="B198" s="129"/>
      <c r="C198" s="89"/>
      <c r="D198" s="87"/>
      <c r="E198" s="87"/>
      <c r="F198" s="87"/>
      <c r="G198" s="87"/>
      <c r="H198" s="90"/>
      <c r="I198" s="86"/>
    </row>
    <row r="199" spans="1:9" ht="12.75" customHeight="1" x14ac:dyDescent="0.25">
      <c r="A199" s="272"/>
      <c r="B199" s="129"/>
      <c r="C199" s="89"/>
      <c r="D199" s="92"/>
      <c r="E199" s="92"/>
      <c r="F199" s="92"/>
      <c r="G199" s="92"/>
      <c r="H199" s="90"/>
      <c r="I199" s="86"/>
    </row>
    <row r="200" spans="1:9" ht="12.75" customHeight="1" x14ac:dyDescent="0.2">
      <c r="A200" s="272"/>
      <c r="B200" s="130"/>
      <c r="C200" s="93"/>
      <c r="D200" s="93"/>
      <c r="E200" s="93"/>
      <c r="F200" s="93"/>
      <c r="G200" s="93"/>
      <c r="H200" s="93"/>
      <c r="I200" s="86"/>
    </row>
    <row r="201" spans="1:9" ht="14.25" customHeight="1" x14ac:dyDescent="0.2">
      <c r="A201" s="272"/>
      <c r="B201" s="93"/>
      <c r="C201" s="89"/>
      <c r="D201" s="92"/>
      <c r="E201" s="92"/>
      <c r="F201" s="92"/>
      <c r="G201" s="92"/>
      <c r="H201" s="90"/>
      <c r="I201" s="86"/>
    </row>
    <row r="202" spans="1:9" ht="15.75" x14ac:dyDescent="0.25">
      <c r="A202" s="274"/>
      <c r="B202" s="130"/>
      <c r="C202" s="94"/>
      <c r="D202" s="94"/>
      <c r="E202" s="94"/>
      <c r="F202" s="94"/>
      <c r="G202" s="94"/>
      <c r="H202" s="94"/>
    </row>
    <row r="203" spans="1:9" ht="15.75" x14ac:dyDescent="0.25">
      <c r="A203" s="275"/>
    </row>
    <row r="204" spans="1:9" ht="15.75" x14ac:dyDescent="0.25">
      <c r="A204" s="275"/>
    </row>
    <row r="205" spans="1:9" ht="15" x14ac:dyDescent="0.2">
      <c r="A205" s="276"/>
    </row>
    <row r="206" spans="1:9" ht="15" x14ac:dyDescent="0.2">
      <c r="A206" s="277"/>
    </row>
    <row r="207" spans="1:9" ht="15" x14ac:dyDescent="0.2">
      <c r="A207" s="276"/>
    </row>
  </sheetData>
  <sortState ref="A1:F459">
    <sortCondition ref="B1:B459"/>
  </sortState>
  <mergeCells count="11">
    <mergeCell ref="A195:E195"/>
    <mergeCell ref="E1:H1"/>
    <mergeCell ref="A5:H5"/>
    <mergeCell ref="F7:H7"/>
    <mergeCell ref="F2:H2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  <ignoredErrors>
    <ignoredError sqref="F195 H19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7"/>
  <sheetViews>
    <sheetView showGridLines="0" view="pageBreakPreview" topLeftCell="A71" zoomScale="90" zoomScaleNormal="100" zoomScaleSheetLayoutView="90" workbookViewId="0">
      <selection activeCell="G165" sqref="G165"/>
    </sheetView>
  </sheetViews>
  <sheetFormatPr defaultColWidth="9.140625" defaultRowHeight="12.75" x14ac:dyDescent="0.2"/>
  <cols>
    <col min="1" max="1" width="54.7109375" style="1" customWidth="1"/>
    <col min="2" max="2" width="6.8554687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3.5703125" style="1" customWidth="1"/>
    <col min="9" max="9" width="11.7109375" style="1" customWidth="1"/>
    <col min="10" max="10" width="9.140625" style="1" customWidth="1"/>
    <col min="11" max="11" width="8.7109375" style="1" customWidth="1"/>
    <col min="12" max="244" width="9.140625" style="1" customWidth="1"/>
    <col min="245" max="16384" width="9.140625" style="1"/>
  </cols>
  <sheetData>
    <row r="1" spans="1:9" ht="15" x14ac:dyDescent="0.25">
      <c r="A1" s="296"/>
      <c r="B1" s="296"/>
      <c r="C1" s="296"/>
      <c r="D1" s="296"/>
      <c r="E1" s="296"/>
      <c r="F1" s="297"/>
      <c r="G1" s="348" t="s">
        <v>135</v>
      </c>
      <c r="H1" s="349"/>
      <c r="I1" s="349"/>
    </row>
    <row r="2" spans="1:9" ht="53.25" customHeight="1" x14ac:dyDescent="0.2">
      <c r="A2" s="296"/>
      <c r="B2" s="296"/>
      <c r="C2" s="296"/>
      <c r="D2" s="296"/>
      <c r="E2" s="253"/>
      <c r="F2" s="231"/>
      <c r="G2" s="328" t="s">
        <v>213</v>
      </c>
      <c r="H2" s="329"/>
      <c r="I2" s="329"/>
    </row>
    <row r="3" spans="1:9" ht="15.75" customHeight="1" x14ac:dyDescent="0.25">
      <c r="A3" s="296"/>
      <c r="B3" s="296"/>
      <c r="C3" s="296"/>
      <c r="D3" s="296"/>
      <c r="E3" s="252"/>
      <c r="F3" s="252"/>
      <c r="G3" s="334" t="s">
        <v>295</v>
      </c>
      <c r="H3" s="335"/>
      <c r="I3" s="335"/>
    </row>
    <row r="4" spans="1:9" ht="14.25" customHeight="1" x14ac:dyDescent="0.25">
      <c r="A4" s="296"/>
      <c r="B4" s="296"/>
      <c r="C4" s="296"/>
      <c r="D4" s="296"/>
      <c r="E4" s="252"/>
      <c r="F4" s="252"/>
      <c r="G4" s="252"/>
      <c r="H4" s="254"/>
      <c r="I4" s="254"/>
    </row>
    <row r="5" spans="1:9" s="131" customFormat="1" ht="32.25" customHeight="1" x14ac:dyDescent="0.2">
      <c r="A5" s="327" t="s">
        <v>270</v>
      </c>
      <c r="B5" s="339"/>
      <c r="C5" s="339"/>
      <c r="D5" s="339"/>
      <c r="E5" s="339"/>
      <c r="F5" s="339"/>
      <c r="G5" s="339"/>
      <c r="H5" s="339"/>
      <c r="I5" s="339"/>
    </row>
    <row r="6" spans="1:9" x14ac:dyDescent="0.2">
      <c r="I6" s="252" t="s">
        <v>136</v>
      </c>
    </row>
    <row r="7" spans="1:9" ht="25.5" customHeight="1" x14ac:dyDescent="0.2">
      <c r="A7" s="332" t="s">
        <v>0</v>
      </c>
      <c r="B7" s="332" t="s">
        <v>137</v>
      </c>
      <c r="C7" s="332" t="s">
        <v>1</v>
      </c>
      <c r="D7" s="332" t="s">
        <v>2</v>
      </c>
      <c r="E7" s="332" t="s">
        <v>3</v>
      </c>
      <c r="F7" s="332" t="s">
        <v>4</v>
      </c>
      <c r="G7" s="330" t="s">
        <v>176</v>
      </c>
      <c r="H7" s="347"/>
      <c r="I7" s="347"/>
    </row>
    <row r="8" spans="1:9" ht="24.75" customHeight="1" x14ac:dyDescent="0.2">
      <c r="A8" s="350"/>
      <c r="B8" s="333"/>
      <c r="C8" s="350"/>
      <c r="D8" s="350"/>
      <c r="E8" s="350"/>
      <c r="F8" s="350"/>
      <c r="G8" s="150" t="s">
        <v>175</v>
      </c>
      <c r="H8" s="150" t="s">
        <v>181</v>
      </c>
      <c r="I8" s="150" t="s">
        <v>182</v>
      </c>
    </row>
    <row r="9" spans="1:9" ht="34.5" customHeight="1" x14ac:dyDescent="0.2">
      <c r="A9" s="2" t="s">
        <v>269</v>
      </c>
      <c r="B9" s="283">
        <v>200</v>
      </c>
      <c r="C9" s="295"/>
      <c r="D9" s="293"/>
      <c r="E9" s="294"/>
      <c r="F9" s="293"/>
      <c r="G9" s="292">
        <f>G198</f>
        <v>126369.90000000001</v>
      </c>
      <c r="H9" s="291">
        <f>H198</f>
        <v>63322.700000000004</v>
      </c>
      <c r="I9" s="291">
        <f>I198</f>
        <v>65941.3</v>
      </c>
    </row>
    <row r="10" spans="1:9" ht="15.95" customHeight="1" x14ac:dyDescent="0.2">
      <c r="A10" s="2" t="s">
        <v>6</v>
      </c>
      <c r="B10" s="283">
        <v>200</v>
      </c>
      <c r="C10" s="3">
        <v>1</v>
      </c>
      <c r="D10" s="4" t="s">
        <v>7</v>
      </c>
      <c r="E10" s="5" t="s">
        <v>7</v>
      </c>
      <c r="F10" s="6" t="s">
        <v>7</v>
      </c>
      <c r="G10" s="178">
        <f>G11+G19+G35+G40+G45</f>
        <v>14070.100000000002</v>
      </c>
      <c r="H10" s="178">
        <f>H11+H19+H35+H40+H45</f>
        <v>10917.1</v>
      </c>
      <c r="I10" s="156">
        <f>I11+I19+I35+I40+I45</f>
        <v>9288.0000000000018</v>
      </c>
    </row>
    <row r="11" spans="1:9" ht="32.1" customHeight="1" x14ac:dyDescent="0.2">
      <c r="A11" s="148" t="s">
        <v>8</v>
      </c>
      <c r="B11" s="283">
        <v>200</v>
      </c>
      <c r="C11" s="3">
        <v>1</v>
      </c>
      <c r="D11" s="4">
        <v>2</v>
      </c>
      <c r="E11" s="5" t="s">
        <v>7</v>
      </c>
      <c r="F11" s="6" t="s">
        <v>7</v>
      </c>
      <c r="G11" s="178">
        <f>G12</f>
        <v>1085.0999999999999</v>
      </c>
      <c r="H11" s="178">
        <f>H12</f>
        <v>1085.0999999999999</v>
      </c>
      <c r="I11" s="156">
        <f>I12</f>
        <v>1085.0999999999999</v>
      </c>
    </row>
    <row r="12" spans="1:9" ht="15.95" customHeight="1" x14ac:dyDescent="0.2">
      <c r="A12" s="37" t="s">
        <v>9</v>
      </c>
      <c r="B12" s="150">
        <v>200</v>
      </c>
      <c r="C12" s="10">
        <v>1</v>
      </c>
      <c r="D12" s="11">
        <v>2</v>
      </c>
      <c r="E12" s="12" t="s">
        <v>10</v>
      </c>
      <c r="F12" s="13" t="s">
        <v>7</v>
      </c>
      <c r="G12" s="179">
        <f>G13+G16</f>
        <v>1085.0999999999999</v>
      </c>
      <c r="H12" s="179">
        <f t="shared" ref="H12:I14" si="0">H13</f>
        <v>1085.0999999999999</v>
      </c>
      <c r="I12" s="157">
        <f t="shared" si="0"/>
        <v>1085.0999999999999</v>
      </c>
    </row>
    <row r="13" spans="1:9" ht="15.95" customHeight="1" x14ac:dyDescent="0.2">
      <c r="A13" s="37" t="s">
        <v>11</v>
      </c>
      <c r="B13" s="150">
        <v>200</v>
      </c>
      <c r="C13" s="10">
        <v>1</v>
      </c>
      <c r="D13" s="11">
        <v>2</v>
      </c>
      <c r="E13" s="12" t="s">
        <v>12</v>
      </c>
      <c r="F13" s="13" t="s">
        <v>7</v>
      </c>
      <c r="G13" s="179">
        <f>G14</f>
        <v>1085.0999999999999</v>
      </c>
      <c r="H13" s="179">
        <f t="shared" si="0"/>
        <v>1085.0999999999999</v>
      </c>
      <c r="I13" s="157">
        <f t="shared" si="0"/>
        <v>1085.0999999999999</v>
      </c>
    </row>
    <row r="14" spans="1:9" ht="63.95" customHeight="1" x14ac:dyDescent="0.2">
      <c r="A14" s="196" t="s">
        <v>13</v>
      </c>
      <c r="B14" s="150">
        <v>200</v>
      </c>
      <c r="C14" s="21">
        <v>1</v>
      </c>
      <c r="D14" s="21">
        <v>2</v>
      </c>
      <c r="E14" s="35" t="s">
        <v>12</v>
      </c>
      <c r="F14" s="23">
        <v>100</v>
      </c>
      <c r="G14" s="180">
        <f>G15</f>
        <v>1085.0999999999999</v>
      </c>
      <c r="H14" s="180">
        <f t="shared" si="0"/>
        <v>1085.0999999999999</v>
      </c>
      <c r="I14" s="158">
        <f t="shared" si="0"/>
        <v>1085.0999999999999</v>
      </c>
    </row>
    <row r="15" spans="1:9" ht="32.1" customHeight="1" x14ac:dyDescent="0.2">
      <c r="A15" s="196" t="s">
        <v>14</v>
      </c>
      <c r="B15" s="150">
        <v>200</v>
      </c>
      <c r="C15" s="21">
        <v>1</v>
      </c>
      <c r="D15" s="21">
        <v>2</v>
      </c>
      <c r="E15" s="35" t="s">
        <v>12</v>
      </c>
      <c r="F15" s="23">
        <v>120</v>
      </c>
      <c r="G15" s="234">
        <v>1085.0999999999999</v>
      </c>
      <c r="H15" s="234">
        <v>1085.0999999999999</v>
      </c>
      <c r="I15" s="235">
        <v>1085.0999999999999</v>
      </c>
    </row>
    <row r="16" spans="1:9" ht="26.25" hidden="1" customHeight="1" x14ac:dyDescent="0.2">
      <c r="A16" s="143" t="s">
        <v>198</v>
      </c>
      <c r="B16" s="150">
        <v>200</v>
      </c>
      <c r="C16" s="21">
        <v>1</v>
      </c>
      <c r="D16" s="21">
        <v>2</v>
      </c>
      <c r="E16" s="35" t="s">
        <v>118</v>
      </c>
      <c r="F16" s="23"/>
      <c r="G16" s="180">
        <f t="shared" ref="G16:I17" si="1">G17</f>
        <v>0</v>
      </c>
      <c r="H16" s="180">
        <f t="shared" si="1"/>
        <v>0</v>
      </c>
      <c r="I16" s="158">
        <f t="shared" si="1"/>
        <v>0</v>
      </c>
    </row>
    <row r="17" spans="1:9" ht="66.75" hidden="1" customHeight="1" x14ac:dyDescent="0.2">
      <c r="A17" s="196" t="s">
        <v>13</v>
      </c>
      <c r="B17" s="150">
        <v>200</v>
      </c>
      <c r="C17" s="21">
        <v>1</v>
      </c>
      <c r="D17" s="21">
        <v>2</v>
      </c>
      <c r="E17" s="35" t="s">
        <v>118</v>
      </c>
      <c r="F17" s="23">
        <v>100</v>
      </c>
      <c r="G17" s="180">
        <f t="shared" si="1"/>
        <v>0</v>
      </c>
      <c r="H17" s="180">
        <f t="shared" si="1"/>
        <v>0</v>
      </c>
      <c r="I17" s="158">
        <f t="shared" si="1"/>
        <v>0</v>
      </c>
    </row>
    <row r="18" spans="1:9" ht="32.1" hidden="1" customHeight="1" x14ac:dyDescent="0.2">
      <c r="A18" s="196" t="s">
        <v>14</v>
      </c>
      <c r="B18" s="150">
        <v>200</v>
      </c>
      <c r="C18" s="21">
        <v>1</v>
      </c>
      <c r="D18" s="21">
        <v>2</v>
      </c>
      <c r="E18" s="35" t="s">
        <v>118</v>
      </c>
      <c r="F18" s="23">
        <v>120</v>
      </c>
      <c r="G18" s="234">
        <v>0</v>
      </c>
      <c r="H18" s="234">
        <v>0</v>
      </c>
      <c r="I18" s="235">
        <v>0</v>
      </c>
    </row>
    <row r="19" spans="1:9" ht="51.75" customHeight="1" x14ac:dyDescent="0.2">
      <c r="A19" s="124" t="s">
        <v>21</v>
      </c>
      <c r="B19" s="283">
        <v>200</v>
      </c>
      <c r="C19" s="16">
        <v>1</v>
      </c>
      <c r="D19" s="16">
        <v>4</v>
      </c>
      <c r="E19" s="55" t="s">
        <v>7</v>
      </c>
      <c r="F19" s="18" t="s">
        <v>7</v>
      </c>
      <c r="G19" s="181">
        <f>G20</f>
        <v>12054.000000000002</v>
      </c>
      <c r="H19" s="181">
        <f>H20</f>
        <v>9256.9</v>
      </c>
      <c r="I19" s="159">
        <f>I20</f>
        <v>7627.8000000000011</v>
      </c>
    </row>
    <row r="20" spans="1:9" ht="17.25" customHeight="1" x14ac:dyDescent="0.2">
      <c r="A20" s="196" t="s">
        <v>9</v>
      </c>
      <c r="B20" s="150">
        <v>200</v>
      </c>
      <c r="C20" s="21">
        <v>1</v>
      </c>
      <c r="D20" s="21">
        <v>4</v>
      </c>
      <c r="E20" s="35" t="s">
        <v>10</v>
      </c>
      <c r="F20" s="18"/>
      <c r="G20" s="180">
        <f>G21+G24+G29+G32</f>
        <v>12054.000000000002</v>
      </c>
      <c r="H20" s="180">
        <f>H21+H24+H29+H32</f>
        <v>9256.9</v>
      </c>
      <c r="I20" s="158">
        <f>I21+I24+I29+I32</f>
        <v>7627.8000000000011</v>
      </c>
    </row>
    <row r="21" spans="1:9" ht="31.5" customHeight="1" x14ac:dyDescent="0.2">
      <c r="A21" s="34" t="s">
        <v>188</v>
      </c>
      <c r="B21" s="150">
        <v>200</v>
      </c>
      <c r="C21" s="21">
        <v>1</v>
      </c>
      <c r="D21" s="21">
        <v>4</v>
      </c>
      <c r="E21" s="35" t="s">
        <v>23</v>
      </c>
      <c r="F21" s="23"/>
      <c r="G21" s="180">
        <f t="shared" ref="G21:I22" si="2">G22</f>
        <v>4519.6000000000004</v>
      </c>
      <c r="H21" s="180">
        <f t="shared" si="2"/>
        <v>5208.8</v>
      </c>
      <c r="I21" s="158">
        <f t="shared" si="2"/>
        <v>5208.8</v>
      </c>
    </row>
    <row r="22" spans="1:9" ht="63.95" customHeight="1" x14ac:dyDescent="0.2">
      <c r="A22" s="196" t="s">
        <v>13</v>
      </c>
      <c r="B22" s="150">
        <v>200</v>
      </c>
      <c r="C22" s="21">
        <v>1</v>
      </c>
      <c r="D22" s="21">
        <v>4</v>
      </c>
      <c r="E22" s="35" t="s">
        <v>23</v>
      </c>
      <c r="F22" s="23">
        <v>100</v>
      </c>
      <c r="G22" s="180">
        <f t="shared" si="2"/>
        <v>4519.6000000000004</v>
      </c>
      <c r="H22" s="180">
        <f t="shared" si="2"/>
        <v>5208.8</v>
      </c>
      <c r="I22" s="158">
        <f t="shared" si="2"/>
        <v>5208.8</v>
      </c>
    </row>
    <row r="23" spans="1:9" ht="32.1" customHeight="1" x14ac:dyDescent="0.2">
      <c r="A23" s="37" t="s">
        <v>14</v>
      </c>
      <c r="B23" s="150">
        <v>200</v>
      </c>
      <c r="C23" s="10">
        <v>1</v>
      </c>
      <c r="D23" s="11">
        <v>4</v>
      </c>
      <c r="E23" s="12" t="s">
        <v>23</v>
      </c>
      <c r="F23" s="13">
        <v>120</v>
      </c>
      <c r="G23" s="239">
        <f>5208.8+50-739.2</f>
        <v>4519.6000000000004</v>
      </c>
      <c r="H23" s="239">
        <v>5208.8</v>
      </c>
      <c r="I23" s="239">
        <v>5208.8</v>
      </c>
    </row>
    <row r="24" spans="1:9" ht="15.95" customHeight="1" x14ac:dyDescent="0.2">
      <c r="A24" s="200" t="s">
        <v>16</v>
      </c>
      <c r="B24" s="150">
        <v>200</v>
      </c>
      <c r="C24" s="20">
        <v>1</v>
      </c>
      <c r="D24" s="21">
        <v>4</v>
      </c>
      <c r="E24" s="22" t="s">
        <v>17</v>
      </c>
      <c r="F24" s="23" t="s">
        <v>7</v>
      </c>
      <c r="G24" s="180">
        <f>G25+G27</f>
        <v>6795.1</v>
      </c>
      <c r="H24" s="180">
        <f>H25+H27</f>
        <v>4048</v>
      </c>
      <c r="I24" s="158">
        <f>I25+I27</f>
        <v>2418.9</v>
      </c>
    </row>
    <row r="25" spans="1:9" ht="32.1" customHeight="1" x14ac:dyDescent="0.2">
      <c r="A25" s="37" t="s">
        <v>164</v>
      </c>
      <c r="B25" s="150">
        <v>200</v>
      </c>
      <c r="C25" s="10">
        <v>1</v>
      </c>
      <c r="D25" s="11">
        <v>4</v>
      </c>
      <c r="E25" s="12" t="s">
        <v>17</v>
      </c>
      <c r="F25" s="13">
        <v>200</v>
      </c>
      <c r="G25" s="179">
        <f>G26</f>
        <v>6386.1</v>
      </c>
      <c r="H25" s="179">
        <f>H26</f>
        <v>3648</v>
      </c>
      <c r="I25" s="157">
        <f>I26</f>
        <v>2018.9</v>
      </c>
    </row>
    <row r="26" spans="1:9" ht="32.1" customHeight="1" x14ac:dyDescent="0.2">
      <c r="A26" s="200" t="s">
        <v>18</v>
      </c>
      <c r="B26" s="150">
        <v>200</v>
      </c>
      <c r="C26" s="20">
        <v>1</v>
      </c>
      <c r="D26" s="21">
        <v>4</v>
      </c>
      <c r="E26" s="22" t="s">
        <v>17</v>
      </c>
      <c r="F26" s="23">
        <v>240</v>
      </c>
      <c r="G26" s="241">
        <f>3586+400+4.1+2270+126</f>
        <v>6386.1</v>
      </c>
      <c r="H26" s="241">
        <v>3648</v>
      </c>
      <c r="I26" s="241">
        <v>2018.9</v>
      </c>
    </row>
    <row r="27" spans="1:9" ht="15.95" customHeight="1" x14ac:dyDescent="0.2">
      <c r="A27" s="201" t="s">
        <v>19</v>
      </c>
      <c r="B27" s="150">
        <v>200</v>
      </c>
      <c r="C27" s="25">
        <v>1</v>
      </c>
      <c r="D27" s="26">
        <v>4</v>
      </c>
      <c r="E27" s="12" t="s">
        <v>17</v>
      </c>
      <c r="F27" s="28">
        <v>800</v>
      </c>
      <c r="G27" s="182">
        <f>G28</f>
        <v>409</v>
      </c>
      <c r="H27" s="182">
        <f>H28</f>
        <v>400</v>
      </c>
      <c r="I27" s="160">
        <f>I28</f>
        <v>400</v>
      </c>
    </row>
    <row r="28" spans="1:9" ht="15.95" customHeight="1" x14ac:dyDescent="0.2">
      <c r="A28" s="200" t="s">
        <v>20</v>
      </c>
      <c r="B28" s="150">
        <v>200</v>
      </c>
      <c r="C28" s="20">
        <v>1</v>
      </c>
      <c r="D28" s="21">
        <v>4</v>
      </c>
      <c r="E28" s="22" t="s">
        <v>17</v>
      </c>
      <c r="F28" s="23">
        <v>850</v>
      </c>
      <c r="G28" s="234">
        <f>359+50</f>
        <v>409</v>
      </c>
      <c r="H28" s="234">
        <v>400</v>
      </c>
      <c r="I28" s="235">
        <v>400</v>
      </c>
    </row>
    <row r="29" spans="1:9" ht="32.1" customHeight="1" x14ac:dyDescent="0.2">
      <c r="A29" s="200" t="s">
        <v>134</v>
      </c>
      <c r="B29" s="150">
        <v>200</v>
      </c>
      <c r="C29" s="20">
        <v>1</v>
      </c>
      <c r="D29" s="21">
        <v>4</v>
      </c>
      <c r="E29" s="22" t="s">
        <v>133</v>
      </c>
      <c r="F29" s="23"/>
      <c r="G29" s="180">
        <f t="shared" ref="G29:I30" si="3">G30</f>
        <v>0.1</v>
      </c>
      <c r="H29" s="180">
        <f t="shared" si="3"/>
        <v>0.1</v>
      </c>
      <c r="I29" s="158">
        <f t="shared" si="3"/>
        <v>0.1</v>
      </c>
    </row>
    <row r="30" spans="1:9" ht="32.1" customHeight="1" x14ac:dyDescent="0.2">
      <c r="A30" s="37" t="s">
        <v>164</v>
      </c>
      <c r="B30" s="150">
        <v>200</v>
      </c>
      <c r="C30" s="20">
        <v>1</v>
      </c>
      <c r="D30" s="21">
        <v>4</v>
      </c>
      <c r="E30" s="22" t="s">
        <v>133</v>
      </c>
      <c r="F30" s="23">
        <v>200</v>
      </c>
      <c r="G30" s="180">
        <f t="shared" si="3"/>
        <v>0.1</v>
      </c>
      <c r="H30" s="180">
        <f t="shared" si="3"/>
        <v>0.1</v>
      </c>
      <c r="I30" s="158">
        <f t="shared" si="3"/>
        <v>0.1</v>
      </c>
    </row>
    <row r="31" spans="1:9" ht="32.1" customHeight="1" x14ac:dyDescent="0.2">
      <c r="A31" s="200" t="s">
        <v>18</v>
      </c>
      <c r="B31" s="150">
        <v>200</v>
      </c>
      <c r="C31" s="20">
        <v>1</v>
      </c>
      <c r="D31" s="21">
        <v>4</v>
      </c>
      <c r="E31" s="22" t="s">
        <v>133</v>
      </c>
      <c r="F31" s="23">
        <v>240</v>
      </c>
      <c r="G31" s="234">
        <v>0.1</v>
      </c>
      <c r="H31" s="234">
        <v>0.1</v>
      </c>
      <c r="I31" s="235">
        <v>0.1</v>
      </c>
    </row>
    <row r="32" spans="1:9" ht="27" customHeight="1" x14ac:dyDescent="0.2">
      <c r="A32" s="143" t="s">
        <v>198</v>
      </c>
      <c r="B32" s="150">
        <v>200</v>
      </c>
      <c r="C32" s="21">
        <v>1</v>
      </c>
      <c r="D32" s="21">
        <v>4</v>
      </c>
      <c r="E32" s="35" t="s">
        <v>118</v>
      </c>
      <c r="F32" s="23"/>
      <c r="G32" s="180">
        <f t="shared" ref="G32:I33" si="4">G33</f>
        <v>739.2</v>
      </c>
      <c r="H32" s="180">
        <f t="shared" si="4"/>
        <v>0</v>
      </c>
      <c r="I32" s="158">
        <f t="shared" si="4"/>
        <v>0</v>
      </c>
    </row>
    <row r="33" spans="1:9" ht="32.1" customHeight="1" x14ac:dyDescent="0.2">
      <c r="A33" s="37" t="s">
        <v>13</v>
      </c>
      <c r="B33" s="150">
        <v>200</v>
      </c>
      <c r="C33" s="21">
        <v>1</v>
      </c>
      <c r="D33" s="21">
        <v>4</v>
      </c>
      <c r="E33" s="35" t="s">
        <v>118</v>
      </c>
      <c r="F33" s="23">
        <v>100</v>
      </c>
      <c r="G33" s="180">
        <f t="shared" si="4"/>
        <v>739.2</v>
      </c>
      <c r="H33" s="180">
        <f t="shared" si="4"/>
        <v>0</v>
      </c>
      <c r="I33" s="158">
        <f t="shared" si="4"/>
        <v>0</v>
      </c>
    </row>
    <row r="34" spans="1:9" ht="32.1" customHeight="1" x14ac:dyDescent="0.2">
      <c r="A34" s="196" t="s">
        <v>14</v>
      </c>
      <c r="B34" s="150">
        <v>200</v>
      </c>
      <c r="C34" s="21">
        <v>1</v>
      </c>
      <c r="D34" s="21">
        <v>4</v>
      </c>
      <c r="E34" s="35" t="s">
        <v>118</v>
      </c>
      <c r="F34" s="23">
        <v>120</v>
      </c>
      <c r="G34" s="234">
        <v>739.2</v>
      </c>
      <c r="H34" s="234">
        <v>0</v>
      </c>
      <c r="I34" s="235">
        <v>0</v>
      </c>
    </row>
    <row r="35" spans="1:9" ht="48" customHeight="1" x14ac:dyDescent="0.2">
      <c r="A35" s="202" t="s">
        <v>24</v>
      </c>
      <c r="B35" s="283">
        <v>200</v>
      </c>
      <c r="C35" s="30">
        <v>1</v>
      </c>
      <c r="D35" s="31">
        <v>6</v>
      </c>
      <c r="E35" s="32" t="s">
        <v>7</v>
      </c>
      <c r="F35" s="33" t="s">
        <v>7</v>
      </c>
      <c r="G35" s="183">
        <f t="shared" ref="G35:I38" si="5">G36</f>
        <v>55.1</v>
      </c>
      <c r="H35" s="183">
        <f t="shared" si="5"/>
        <v>55.1</v>
      </c>
      <c r="I35" s="161">
        <f t="shared" si="5"/>
        <v>55.1</v>
      </c>
    </row>
    <row r="36" spans="1:9" ht="15.95" customHeight="1" x14ac:dyDescent="0.2">
      <c r="A36" s="200" t="s">
        <v>15</v>
      </c>
      <c r="B36" s="150">
        <v>200</v>
      </c>
      <c r="C36" s="20">
        <v>1</v>
      </c>
      <c r="D36" s="21">
        <v>6</v>
      </c>
      <c r="E36" s="22" t="s">
        <v>10</v>
      </c>
      <c r="F36" s="23" t="s">
        <v>7</v>
      </c>
      <c r="G36" s="180">
        <f t="shared" si="5"/>
        <v>55.1</v>
      </c>
      <c r="H36" s="180">
        <f t="shared" si="5"/>
        <v>55.1</v>
      </c>
      <c r="I36" s="158">
        <f t="shared" si="5"/>
        <v>55.1</v>
      </c>
    </row>
    <row r="37" spans="1:9" ht="18" customHeight="1" x14ac:dyDescent="0.2">
      <c r="A37" s="196" t="s">
        <v>138</v>
      </c>
      <c r="B37" s="150">
        <v>200</v>
      </c>
      <c r="C37" s="10">
        <v>1</v>
      </c>
      <c r="D37" s="11">
        <v>6</v>
      </c>
      <c r="E37" s="12" t="s">
        <v>25</v>
      </c>
      <c r="F37" s="13"/>
      <c r="G37" s="179">
        <f t="shared" si="5"/>
        <v>55.1</v>
      </c>
      <c r="H37" s="179">
        <f t="shared" si="5"/>
        <v>55.1</v>
      </c>
      <c r="I37" s="157">
        <f t="shared" si="5"/>
        <v>55.1</v>
      </c>
    </row>
    <row r="38" spans="1:9" ht="15.95" customHeight="1" x14ac:dyDescent="0.2">
      <c r="A38" s="37" t="s">
        <v>26</v>
      </c>
      <c r="B38" s="150">
        <v>200</v>
      </c>
      <c r="C38" s="10">
        <v>1</v>
      </c>
      <c r="D38" s="11">
        <v>6</v>
      </c>
      <c r="E38" s="12" t="s">
        <v>25</v>
      </c>
      <c r="F38" s="13">
        <v>500</v>
      </c>
      <c r="G38" s="179">
        <f t="shared" si="5"/>
        <v>55.1</v>
      </c>
      <c r="H38" s="179">
        <f t="shared" si="5"/>
        <v>55.1</v>
      </c>
      <c r="I38" s="157">
        <f t="shared" si="5"/>
        <v>55.1</v>
      </c>
    </row>
    <row r="39" spans="1:9" ht="15.95" customHeight="1" x14ac:dyDescent="0.2">
      <c r="A39" s="37" t="s">
        <v>27</v>
      </c>
      <c r="B39" s="150">
        <v>200</v>
      </c>
      <c r="C39" s="10">
        <v>1</v>
      </c>
      <c r="D39" s="11">
        <v>6</v>
      </c>
      <c r="E39" s="12" t="s">
        <v>25</v>
      </c>
      <c r="F39" s="13">
        <v>540</v>
      </c>
      <c r="G39" s="236">
        <v>55.1</v>
      </c>
      <c r="H39" s="236">
        <v>55.1</v>
      </c>
      <c r="I39" s="237">
        <v>55.1</v>
      </c>
    </row>
    <row r="40" spans="1:9" ht="15.95" customHeight="1" x14ac:dyDescent="0.2">
      <c r="A40" s="203" t="s">
        <v>31</v>
      </c>
      <c r="B40" s="150">
        <v>200</v>
      </c>
      <c r="C40" s="15">
        <v>1</v>
      </c>
      <c r="D40" s="16">
        <v>11</v>
      </c>
      <c r="E40" s="17" t="s">
        <v>7</v>
      </c>
      <c r="F40" s="18" t="s">
        <v>7</v>
      </c>
      <c r="G40" s="181">
        <f t="shared" ref="G40:I43" si="6">G41</f>
        <v>300</v>
      </c>
      <c r="H40" s="181">
        <f t="shared" si="6"/>
        <v>300</v>
      </c>
      <c r="I40" s="159">
        <f t="shared" si="6"/>
        <v>300</v>
      </c>
    </row>
    <row r="41" spans="1:9" ht="15.95" customHeight="1" x14ac:dyDescent="0.2">
      <c r="A41" s="37" t="s">
        <v>9</v>
      </c>
      <c r="B41" s="150">
        <v>200</v>
      </c>
      <c r="C41" s="10">
        <v>1</v>
      </c>
      <c r="D41" s="11">
        <v>11</v>
      </c>
      <c r="E41" s="12" t="s">
        <v>10</v>
      </c>
      <c r="F41" s="13" t="s">
        <v>7</v>
      </c>
      <c r="G41" s="179">
        <f t="shared" si="6"/>
        <v>300</v>
      </c>
      <c r="H41" s="179">
        <f t="shared" si="6"/>
        <v>300</v>
      </c>
      <c r="I41" s="157">
        <f t="shared" si="6"/>
        <v>300</v>
      </c>
    </row>
    <row r="42" spans="1:9" ht="15.95" customHeight="1" x14ac:dyDescent="0.2">
      <c r="A42" s="37" t="s">
        <v>163</v>
      </c>
      <c r="B42" s="150">
        <v>200</v>
      </c>
      <c r="C42" s="10">
        <v>1</v>
      </c>
      <c r="D42" s="11">
        <v>11</v>
      </c>
      <c r="E42" s="12" t="s">
        <v>32</v>
      </c>
      <c r="F42" s="13" t="s">
        <v>7</v>
      </c>
      <c r="G42" s="179">
        <f t="shared" si="6"/>
        <v>300</v>
      </c>
      <c r="H42" s="179">
        <f t="shared" si="6"/>
        <v>300</v>
      </c>
      <c r="I42" s="157">
        <f t="shared" si="6"/>
        <v>300</v>
      </c>
    </row>
    <row r="43" spans="1:9" ht="15.95" customHeight="1" x14ac:dyDescent="0.2">
      <c r="A43" s="37" t="s">
        <v>19</v>
      </c>
      <c r="B43" s="150">
        <v>200</v>
      </c>
      <c r="C43" s="10">
        <v>1</v>
      </c>
      <c r="D43" s="11">
        <v>11</v>
      </c>
      <c r="E43" s="12" t="s">
        <v>32</v>
      </c>
      <c r="F43" s="13">
        <v>800</v>
      </c>
      <c r="G43" s="179">
        <f t="shared" si="6"/>
        <v>300</v>
      </c>
      <c r="H43" s="179">
        <f t="shared" si="6"/>
        <v>300</v>
      </c>
      <c r="I43" s="157">
        <f t="shared" si="6"/>
        <v>300</v>
      </c>
    </row>
    <row r="44" spans="1:9" ht="15.95" customHeight="1" x14ac:dyDescent="0.2">
      <c r="A44" s="200" t="s">
        <v>33</v>
      </c>
      <c r="B44" s="150">
        <v>200</v>
      </c>
      <c r="C44" s="20">
        <v>1</v>
      </c>
      <c r="D44" s="21">
        <v>11</v>
      </c>
      <c r="E44" s="22" t="s">
        <v>32</v>
      </c>
      <c r="F44" s="23">
        <v>870</v>
      </c>
      <c r="G44" s="234">
        <v>300</v>
      </c>
      <c r="H44" s="234">
        <v>300</v>
      </c>
      <c r="I44" s="235">
        <v>300</v>
      </c>
    </row>
    <row r="45" spans="1:9" ht="15.95" customHeight="1" x14ac:dyDescent="0.2">
      <c r="A45" s="202" t="s">
        <v>34</v>
      </c>
      <c r="B45" s="283">
        <v>200</v>
      </c>
      <c r="C45" s="30">
        <v>1</v>
      </c>
      <c r="D45" s="31">
        <v>13</v>
      </c>
      <c r="E45" s="32" t="s">
        <v>7</v>
      </c>
      <c r="F45" s="33" t="s">
        <v>7</v>
      </c>
      <c r="G45" s="183">
        <f>G46</f>
        <v>575.9</v>
      </c>
      <c r="H45" s="183">
        <f>H46</f>
        <v>220</v>
      </c>
      <c r="I45" s="161">
        <f>I46</f>
        <v>220</v>
      </c>
    </row>
    <row r="46" spans="1:9" ht="15.95" customHeight="1" x14ac:dyDescent="0.2">
      <c r="A46" s="37" t="s">
        <v>9</v>
      </c>
      <c r="B46" s="150">
        <v>200</v>
      </c>
      <c r="C46" s="10">
        <v>1</v>
      </c>
      <c r="D46" s="11">
        <v>13</v>
      </c>
      <c r="E46" s="12" t="s">
        <v>10</v>
      </c>
      <c r="F46" s="13" t="s">
        <v>7</v>
      </c>
      <c r="G46" s="179">
        <f>G47+G50</f>
        <v>575.9</v>
      </c>
      <c r="H46" s="179">
        <f>H47+H50</f>
        <v>220</v>
      </c>
      <c r="I46" s="157">
        <f>I47+I50</f>
        <v>220</v>
      </c>
    </row>
    <row r="47" spans="1:9" ht="45.75" customHeight="1" x14ac:dyDescent="0.2">
      <c r="A47" s="9" t="s">
        <v>190</v>
      </c>
      <c r="B47" s="150">
        <v>200</v>
      </c>
      <c r="C47" s="10">
        <v>1</v>
      </c>
      <c r="D47" s="11">
        <v>13</v>
      </c>
      <c r="E47" s="12" t="s">
        <v>36</v>
      </c>
      <c r="F47" s="13" t="s">
        <v>7</v>
      </c>
      <c r="G47" s="179">
        <f t="shared" ref="G47:I48" si="7">G48</f>
        <v>200</v>
      </c>
      <c r="H47" s="179">
        <f t="shared" si="7"/>
        <v>200</v>
      </c>
      <c r="I47" s="157">
        <f t="shared" si="7"/>
        <v>200</v>
      </c>
    </row>
    <row r="48" spans="1:9" ht="32.1" customHeight="1" x14ac:dyDescent="0.2">
      <c r="A48" s="37" t="s">
        <v>164</v>
      </c>
      <c r="B48" s="150">
        <v>200</v>
      </c>
      <c r="C48" s="10">
        <v>1</v>
      </c>
      <c r="D48" s="11">
        <v>13</v>
      </c>
      <c r="E48" s="12" t="s">
        <v>36</v>
      </c>
      <c r="F48" s="13">
        <v>200</v>
      </c>
      <c r="G48" s="179">
        <f t="shared" si="7"/>
        <v>200</v>
      </c>
      <c r="H48" s="179">
        <f t="shared" si="7"/>
        <v>200</v>
      </c>
      <c r="I48" s="157">
        <f t="shared" si="7"/>
        <v>200</v>
      </c>
    </row>
    <row r="49" spans="1:9" ht="32.1" customHeight="1" x14ac:dyDescent="0.2">
      <c r="A49" s="196" t="s">
        <v>18</v>
      </c>
      <c r="B49" s="150">
        <v>200</v>
      </c>
      <c r="C49" s="21">
        <v>1</v>
      </c>
      <c r="D49" s="21">
        <v>13</v>
      </c>
      <c r="E49" s="35" t="s">
        <v>36</v>
      </c>
      <c r="F49" s="23">
        <v>240</v>
      </c>
      <c r="G49" s="234">
        <v>200</v>
      </c>
      <c r="H49" s="234">
        <v>200</v>
      </c>
      <c r="I49" s="235">
        <v>200</v>
      </c>
    </row>
    <row r="50" spans="1:9" ht="15.95" customHeight="1" x14ac:dyDescent="0.2">
      <c r="A50" s="196" t="s">
        <v>37</v>
      </c>
      <c r="B50" s="150">
        <v>200</v>
      </c>
      <c r="C50" s="21">
        <v>1</v>
      </c>
      <c r="D50" s="21">
        <v>13</v>
      </c>
      <c r="E50" s="35" t="s">
        <v>38</v>
      </c>
      <c r="F50" s="23" t="s">
        <v>7</v>
      </c>
      <c r="G50" s="180">
        <f>G51+G55+G53</f>
        <v>375.9</v>
      </c>
      <c r="H50" s="180">
        <f>H51+H55+H53</f>
        <v>20</v>
      </c>
      <c r="I50" s="158">
        <f>I51+I55+I53</f>
        <v>20</v>
      </c>
    </row>
    <row r="51" spans="1:9" ht="32.1" customHeight="1" x14ac:dyDescent="0.2">
      <c r="A51" s="37" t="s">
        <v>164</v>
      </c>
      <c r="B51" s="150">
        <v>200</v>
      </c>
      <c r="C51" s="21">
        <v>1</v>
      </c>
      <c r="D51" s="21">
        <v>13</v>
      </c>
      <c r="E51" s="35" t="s">
        <v>38</v>
      </c>
      <c r="F51" s="23">
        <v>200</v>
      </c>
      <c r="G51" s="180">
        <f>G52</f>
        <v>370.9</v>
      </c>
      <c r="H51" s="180">
        <f>H52</f>
        <v>15</v>
      </c>
      <c r="I51" s="158">
        <f>I52</f>
        <v>15</v>
      </c>
    </row>
    <row r="52" spans="1:9" ht="32.1" customHeight="1" x14ac:dyDescent="0.2">
      <c r="A52" s="200" t="s">
        <v>18</v>
      </c>
      <c r="B52" s="150">
        <v>200</v>
      </c>
      <c r="C52" s="20">
        <v>1</v>
      </c>
      <c r="D52" s="21">
        <v>13</v>
      </c>
      <c r="E52" s="35" t="s">
        <v>38</v>
      </c>
      <c r="F52" s="23">
        <v>240</v>
      </c>
      <c r="G52" s="234">
        <f>10+47.7+300+13.2</f>
        <v>370.9</v>
      </c>
      <c r="H52" s="234">
        <v>15</v>
      </c>
      <c r="I52" s="235">
        <v>15</v>
      </c>
    </row>
    <row r="53" spans="1:9" ht="22.5" hidden="1" customHeight="1" x14ac:dyDescent="0.2">
      <c r="A53" s="37" t="s">
        <v>123</v>
      </c>
      <c r="B53" s="150">
        <v>200</v>
      </c>
      <c r="C53" s="10">
        <v>1</v>
      </c>
      <c r="D53" s="11">
        <v>13</v>
      </c>
      <c r="E53" s="35" t="s">
        <v>38</v>
      </c>
      <c r="F53" s="13">
        <v>300</v>
      </c>
      <c r="G53" s="179">
        <f>G54</f>
        <v>0</v>
      </c>
      <c r="H53" s="179">
        <f>H54</f>
        <v>0</v>
      </c>
      <c r="I53" s="157">
        <f>I54</f>
        <v>0</v>
      </c>
    </row>
    <row r="54" spans="1:9" ht="19.5" hidden="1" customHeight="1" x14ac:dyDescent="0.2">
      <c r="A54" s="37" t="s">
        <v>268</v>
      </c>
      <c r="B54" s="150">
        <v>200</v>
      </c>
      <c r="C54" s="10">
        <v>1</v>
      </c>
      <c r="D54" s="11">
        <v>13</v>
      </c>
      <c r="E54" s="35" t="s">
        <v>38</v>
      </c>
      <c r="F54" s="13">
        <v>350</v>
      </c>
      <c r="G54" s="236">
        <v>0</v>
      </c>
      <c r="H54" s="236">
        <v>0</v>
      </c>
      <c r="I54" s="237">
        <v>0</v>
      </c>
    </row>
    <row r="55" spans="1:9" ht="15.95" customHeight="1" x14ac:dyDescent="0.2">
      <c r="A55" s="37" t="s">
        <v>19</v>
      </c>
      <c r="B55" s="150">
        <v>200</v>
      </c>
      <c r="C55" s="10">
        <v>1</v>
      </c>
      <c r="D55" s="11">
        <v>13</v>
      </c>
      <c r="E55" s="35" t="s">
        <v>38</v>
      </c>
      <c r="F55" s="13">
        <v>800</v>
      </c>
      <c r="G55" s="179">
        <f>G56+G57</f>
        <v>5</v>
      </c>
      <c r="H55" s="179">
        <f>H56+H57</f>
        <v>5</v>
      </c>
      <c r="I55" s="157">
        <f>I56+I57</f>
        <v>5</v>
      </c>
    </row>
    <row r="56" spans="1:9" ht="15.95" hidden="1" customHeight="1" x14ac:dyDescent="0.2">
      <c r="A56" s="200" t="s">
        <v>39</v>
      </c>
      <c r="B56" s="150">
        <v>200</v>
      </c>
      <c r="C56" s="20">
        <v>1</v>
      </c>
      <c r="D56" s="21">
        <v>13</v>
      </c>
      <c r="E56" s="36" t="s">
        <v>38</v>
      </c>
      <c r="F56" s="23">
        <v>830</v>
      </c>
      <c r="G56" s="180"/>
      <c r="H56" s="180"/>
      <c r="I56" s="158"/>
    </row>
    <row r="57" spans="1:9" ht="15.95" customHeight="1" x14ac:dyDescent="0.2">
      <c r="A57" s="196" t="s">
        <v>20</v>
      </c>
      <c r="B57" s="150">
        <v>200</v>
      </c>
      <c r="C57" s="20">
        <v>1</v>
      </c>
      <c r="D57" s="21">
        <v>13</v>
      </c>
      <c r="E57" s="35" t="s">
        <v>38</v>
      </c>
      <c r="F57" s="23">
        <v>850</v>
      </c>
      <c r="G57" s="234">
        <v>5</v>
      </c>
      <c r="H57" s="234">
        <v>5</v>
      </c>
      <c r="I57" s="235">
        <v>5</v>
      </c>
    </row>
    <row r="58" spans="1:9" ht="15.95" customHeight="1" x14ac:dyDescent="0.2">
      <c r="A58" s="148" t="s">
        <v>40</v>
      </c>
      <c r="B58" s="283">
        <v>200</v>
      </c>
      <c r="C58" s="3">
        <v>2</v>
      </c>
      <c r="D58" s="4">
        <v>3</v>
      </c>
      <c r="E58" s="5" t="s">
        <v>7</v>
      </c>
      <c r="F58" s="6" t="s">
        <v>7</v>
      </c>
      <c r="G58" s="178">
        <f t="shared" ref="G58:I59" si="8">G59</f>
        <v>349</v>
      </c>
      <c r="H58" s="178">
        <f t="shared" si="8"/>
        <v>362.3</v>
      </c>
      <c r="I58" s="156">
        <f t="shared" si="8"/>
        <v>376.4</v>
      </c>
    </row>
    <row r="59" spans="1:9" ht="15.95" customHeight="1" x14ac:dyDescent="0.2">
      <c r="A59" s="37" t="s">
        <v>15</v>
      </c>
      <c r="B59" s="150">
        <v>200</v>
      </c>
      <c r="C59" s="10">
        <v>2</v>
      </c>
      <c r="D59" s="11">
        <v>3</v>
      </c>
      <c r="E59" s="12" t="s">
        <v>10</v>
      </c>
      <c r="F59" s="13" t="s">
        <v>7</v>
      </c>
      <c r="G59" s="179">
        <f t="shared" si="8"/>
        <v>349</v>
      </c>
      <c r="H59" s="179">
        <f t="shared" si="8"/>
        <v>362.3</v>
      </c>
      <c r="I59" s="157">
        <f t="shared" si="8"/>
        <v>376.4</v>
      </c>
    </row>
    <row r="60" spans="1:9" s="39" customFormat="1" ht="32.25" customHeight="1" x14ac:dyDescent="0.25">
      <c r="A60" s="37" t="s">
        <v>191</v>
      </c>
      <c r="B60" s="150">
        <v>200</v>
      </c>
      <c r="C60" s="10">
        <v>2</v>
      </c>
      <c r="D60" s="11">
        <v>3</v>
      </c>
      <c r="E60" s="12" t="s">
        <v>42</v>
      </c>
      <c r="F60" s="38" t="s">
        <v>7</v>
      </c>
      <c r="G60" s="179">
        <f>G61+G63</f>
        <v>349</v>
      </c>
      <c r="H60" s="179">
        <f>H61+H63</f>
        <v>362.3</v>
      </c>
      <c r="I60" s="157">
        <f>I61+I63</f>
        <v>376.4</v>
      </c>
    </row>
    <row r="61" spans="1:9" ht="63.95" customHeight="1" x14ac:dyDescent="0.2">
      <c r="A61" s="37" t="s">
        <v>13</v>
      </c>
      <c r="B61" s="150">
        <v>200</v>
      </c>
      <c r="C61" s="10">
        <v>2</v>
      </c>
      <c r="D61" s="11">
        <v>3</v>
      </c>
      <c r="E61" s="12" t="s">
        <v>42</v>
      </c>
      <c r="F61" s="13">
        <v>100</v>
      </c>
      <c r="G61" s="179">
        <f>G62</f>
        <v>317.2</v>
      </c>
      <c r="H61" s="179">
        <f>H62</f>
        <v>330.8</v>
      </c>
      <c r="I61" s="157">
        <f>I62</f>
        <v>344.9</v>
      </c>
    </row>
    <row r="62" spans="1:9" ht="32.1" customHeight="1" x14ac:dyDescent="0.2">
      <c r="A62" s="37" t="s">
        <v>43</v>
      </c>
      <c r="B62" s="150">
        <v>200</v>
      </c>
      <c r="C62" s="10">
        <v>2</v>
      </c>
      <c r="D62" s="11">
        <v>3</v>
      </c>
      <c r="E62" s="12" t="s">
        <v>42</v>
      </c>
      <c r="F62" s="13">
        <v>120</v>
      </c>
      <c r="G62" s="236">
        <v>317.2</v>
      </c>
      <c r="H62" s="236">
        <v>330.8</v>
      </c>
      <c r="I62" s="237">
        <v>344.9</v>
      </c>
    </row>
    <row r="63" spans="1:9" ht="32.1" customHeight="1" x14ac:dyDescent="0.2">
      <c r="A63" s="37" t="s">
        <v>164</v>
      </c>
      <c r="B63" s="150">
        <v>200</v>
      </c>
      <c r="C63" s="10">
        <v>2</v>
      </c>
      <c r="D63" s="11">
        <v>3</v>
      </c>
      <c r="E63" s="12" t="s">
        <v>44</v>
      </c>
      <c r="F63" s="13">
        <v>200</v>
      </c>
      <c r="G63" s="179">
        <f>G64</f>
        <v>31.8</v>
      </c>
      <c r="H63" s="179">
        <f>H64</f>
        <v>31.5</v>
      </c>
      <c r="I63" s="157">
        <f>I64</f>
        <v>31.5</v>
      </c>
    </row>
    <row r="64" spans="1:9" ht="32.1" customHeight="1" x14ac:dyDescent="0.2">
      <c r="A64" s="37" t="s">
        <v>18</v>
      </c>
      <c r="B64" s="150">
        <v>200</v>
      </c>
      <c r="C64" s="10">
        <v>2</v>
      </c>
      <c r="D64" s="11">
        <v>3</v>
      </c>
      <c r="E64" s="12" t="s">
        <v>44</v>
      </c>
      <c r="F64" s="13">
        <v>240</v>
      </c>
      <c r="G64" s="236">
        <v>31.8</v>
      </c>
      <c r="H64" s="236">
        <v>31.5</v>
      </c>
      <c r="I64" s="237">
        <v>31.5</v>
      </c>
    </row>
    <row r="65" spans="1:9" ht="32.1" customHeight="1" x14ac:dyDescent="0.2">
      <c r="A65" s="148" t="s">
        <v>45</v>
      </c>
      <c r="B65" s="283">
        <v>200</v>
      </c>
      <c r="C65" s="3">
        <v>3</v>
      </c>
      <c r="D65" s="11"/>
      <c r="E65" s="12"/>
      <c r="F65" s="13"/>
      <c r="G65" s="178">
        <f t="shared" ref="G65:I69" si="9">G66</f>
        <v>1000</v>
      </c>
      <c r="H65" s="178">
        <f t="shared" si="9"/>
        <v>600</v>
      </c>
      <c r="I65" s="156">
        <f t="shared" si="9"/>
        <v>600</v>
      </c>
    </row>
    <row r="66" spans="1:9" ht="51" customHeight="1" x14ac:dyDescent="0.2">
      <c r="A66" s="148" t="s">
        <v>187</v>
      </c>
      <c r="B66" s="283">
        <v>200</v>
      </c>
      <c r="C66" s="3">
        <v>3</v>
      </c>
      <c r="D66" s="4">
        <v>10</v>
      </c>
      <c r="E66" s="5" t="s">
        <v>7</v>
      </c>
      <c r="F66" s="6" t="s">
        <v>7</v>
      </c>
      <c r="G66" s="178">
        <f t="shared" si="9"/>
        <v>1000</v>
      </c>
      <c r="H66" s="178">
        <f t="shared" si="9"/>
        <v>600</v>
      </c>
      <c r="I66" s="156">
        <f t="shared" si="9"/>
        <v>600</v>
      </c>
    </row>
    <row r="67" spans="1:9" ht="63.75" customHeight="1" x14ac:dyDescent="0.2">
      <c r="A67" s="148" t="s">
        <v>222</v>
      </c>
      <c r="B67" s="283">
        <v>200</v>
      </c>
      <c r="C67" s="3">
        <v>3</v>
      </c>
      <c r="D67" s="4">
        <v>10</v>
      </c>
      <c r="E67" s="5" t="s">
        <v>46</v>
      </c>
      <c r="F67" s="6" t="s">
        <v>7</v>
      </c>
      <c r="G67" s="178">
        <f t="shared" si="9"/>
        <v>1000</v>
      </c>
      <c r="H67" s="178">
        <f t="shared" si="9"/>
        <v>600</v>
      </c>
      <c r="I67" s="156">
        <f t="shared" si="9"/>
        <v>600</v>
      </c>
    </row>
    <row r="68" spans="1:9" ht="49.5" customHeight="1" x14ac:dyDescent="0.2">
      <c r="A68" s="37" t="s">
        <v>223</v>
      </c>
      <c r="B68" s="150">
        <v>200</v>
      </c>
      <c r="C68" s="10">
        <v>3</v>
      </c>
      <c r="D68" s="11">
        <v>10</v>
      </c>
      <c r="E68" s="22" t="s">
        <v>48</v>
      </c>
      <c r="F68" s="13" t="s">
        <v>7</v>
      </c>
      <c r="G68" s="179">
        <f t="shared" si="9"/>
        <v>1000</v>
      </c>
      <c r="H68" s="179">
        <f t="shared" si="9"/>
        <v>600</v>
      </c>
      <c r="I68" s="157">
        <f t="shared" si="9"/>
        <v>600</v>
      </c>
    </row>
    <row r="69" spans="1:9" ht="32.1" customHeight="1" x14ac:dyDescent="0.2">
      <c r="A69" s="37" t="s">
        <v>164</v>
      </c>
      <c r="B69" s="150">
        <v>200</v>
      </c>
      <c r="C69" s="20">
        <v>3</v>
      </c>
      <c r="D69" s="21">
        <v>10</v>
      </c>
      <c r="E69" s="22" t="s">
        <v>48</v>
      </c>
      <c r="F69" s="23">
        <v>200</v>
      </c>
      <c r="G69" s="180">
        <f t="shared" si="9"/>
        <v>1000</v>
      </c>
      <c r="H69" s="180">
        <f t="shared" si="9"/>
        <v>600</v>
      </c>
      <c r="I69" s="158">
        <f t="shared" si="9"/>
        <v>600</v>
      </c>
    </row>
    <row r="70" spans="1:9" ht="32.1" customHeight="1" x14ac:dyDescent="0.2">
      <c r="A70" s="200" t="s">
        <v>18</v>
      </c>
      <c r="B70" s="150">
        <v>200</v>
      </c>
      <c r="C70" s="20">
        <v>3</v>
      </c>
      <c r="D70" s="21">
        <v>10</v>
      </c>
      <c r="E70" s="22" t="s">
        <v>48</v>
      </c>
      <c r="F70" s="23">
        <v>240</v>
      </c>
      <c r="G70" s="234">
        <f>600+400</f>
        <v>1000</v>
      </c>
      <c r="H70" s="234">
        <v>600</v>
      </c>
      <c r="I70" s="235">
        <v>600</v>
      </c>
    </row>
    <row r="71" spans="1:9" ht="15.95" customHeight="1" x14ac:dyDescent="0.2">
      <c r="A71" s="203" t="s">
        <v>55</v>
      </c>
      <c r="B71" s="283">
        <v>200</v>
      </c>
      <c r="C71" s="15">
        <v>4</v>
      </c>
      <c r="D71" s="11"/>
      <c r="E71" s="12"/>
      <c r="F71" s="13"/>
      <c r="G71" s="178">
        <f t="shared" ref="G71:I72" si="10">G72</f>
        <v>72464.400000000009</v>
      </c>
      <c r="H71" s="178">
        <f t="shared" si="10"/>
        <v>17000</v>
      </c>
      <c r="I71" s="156">
        <f t="shared" si="10"/>
        <v>19000</v>
      </c>
    </row>
    <row r="72" spans="1:9" ht="15.95" customHeight="1" x14ac:dyDescent="0.2">
      <c r="A72" s="203" t="s">
        <v>61</v>
      </c>
      <c r="B72" s="283">
        <v>200</v>
      </c>
      <c r="C72" s="15">
        <v>4</v>
      </c>
      <c r="D72" s="16">
        <v>9</v>
      </c>
      <c r="E72" s="17" t="s">
        <v>7</v>
      </c>
      <c r="F72" s="18" t="s">
        <v>7</v>
      </c>
      <c r="G72" s="181">
        <f t="shared" si="10"/>
        <v>72464.400000000009</v>
      </c>
      <c r="H72" s="181">
        <f t="shared" si="10"/>
        <v>17000</v>
      </c>
      <c r="I72" s="159">
        <f t="shared" si="10"/>
        <v>19000</v>
      </c>
    </row>
    <row r="73" spans="1:9" ht="46.5" customHeight="1" x14ac:dyDescent="0.2">
      <c r="A73" s="148" t="s">
        <v>224</v>
      </c>
      <c r="B73" s="283">
        <v>200</v>
      </c>
      <c r="C73" s="3">
        <v>4</v>
      </c>
      <c r="D73" s="4">
        <v>9</v>
      </c>
      <c r="E73" s="5" t="s">
        <v>62</v>
      </c>
      <c r="F73" s="18"/>
      <c r="G73" s="181">
        <f>G74+G86</f>
        <v>72464.400000000009</v>
      </c>
      <c r="H73" s="181">
        <f>H74+H86</f>
        <v>17000</v>
      </c>
      <c r="I73" s="181">
        <f>I74+I86</f>
        <v>19000</v>
      </c>
    </row>
    <row r="74" spans="1:9" ht="45" customHeight="1" x14ac:dyDescent="0.2">
      <c r="A74" s="148" t="s">
        <v>234</v>
      </c>
      <c r="B74" s="283">
        <v>200</v>
      </c>
      <c r="C74" s="3">
        <v>4</v>
      </c>
      <c r="D74" s="4">
        <v>9</v>
      </c>
      <c r="E74" s="5" t="s">
        <v>63</v>
      </c>
      <c r="F74" s="18"/>
      <c r="G74" s="181">
        <f>G75+G80+G83</f>
        <v>68943.3</v>
      </c>
      <c r="H74" s="181">
        <f>H75+H80+H83</f>
        <v>14390.9</v>
      </c>
      <c r="I74" s="181">
        <f>I75+I80+I83</f>
        <v>16292.8</v>
      </c>
    </row>
    <row r="75" spans="1:9" ht="49.5" customHeight="1" x14ac:dyDescent="0.2">
      <c r="A75" s="37" t="s">
        <v>235</v>
      </c>
      <c r="B75" s="150">
        <v>200</v>
      </c>
      <c r="C75" s="10">
        <v>4</v>
      </c>
      <c r="D75" s="11">
        <v>9</v>
      </c>
      <c r="E75" s="12" t="s">
        <v>64</v>
      </c>
      <c r="F75" s="18"/>
      <c r="G75" s="180">
        <f>G76+G78</f>
        <v>31444.2</v>
      </c>
      <c r="H75" s="180">
        <f>H76+H78</f>
        <v>14390.9</v>
      </c>
      <c r="I75" s="158">
        <f>I76+I78</f>
        <v>16292.8</v>
      </c>
    </row>
    <row r="76" spans="1:9" ht="32.1" customHeight="1" x14ac:dyDescent="0.2">
      <c r="A76" s="37" t="s">
        <v>164</v>
      </c>
      <c r="B76" s="150">
        <v>200</v>
      </c>
      <c r="C76" s="10">
        <v>4</v>
      </c>
      <c r="D76" s="11">
        <v>9</v>
      </c>
      <c r="E76" s="12" t="s">
        <v>64</v>
      </c>
      <c r="F76" s="23">
        <v>200</v>
      </c>
      <c r="G76" s="180">
        <f>G77</f>
        <v>15198.2</v>
      </c>
      <c r="H76" s="180">
        <f>H77</f>
        <v>14390.9</v>
      </c>
      <c r="I76" s="158">
        <f>I77</f>
        <v>16292.8</v>
      </c>
    </row>
    <row r="77" spans="1:9" ht="32.1" customHeight="1" x14ac:dyDescent="0.2">
      <c r="A77" s="200" t="s">
        <v>18</v>
      </c>
      <c r="B77" s="150">
        <v>200</v>
      </c>
      <c r="C77" s="10">
        <v>4</v>
      </c>
      <c r="D77" s="11">
        <v>9</v>
      </c>
      <c r="E77" s="12" t="s">
        <v>64</v>
      </c>
      <c r="F77" s="23">
        <v>240</v>
      </c>
      <c r="G77" s="241">
        <v>15198.2</v>
      </c>
      <c r="H77" s="234">
        <v>14390.9</v>
      </c>
      <c r="I77" s="242">
        <v>16292.8</v>
      </c>
    </row>
    <row r="78" spans="1:9" ht="32.1" customHeight="1" x14ac:dyDescent="0.2">
      <c r="A78" s="37" t="s">
        <v>216</v>
      </c>
      <c r="B78" s="150">
        <v>200</v>
      </c>
      <c r="C78" s="10">
        <v>4</v>
      </c>
      <c r="D78" s="11">
        <v>9</v>
      </c>
      <c r="E78" s="12" t="s">
        <v>64</v>
      </c>
      <c r="F78" s="23">
        <v>400</v>
      </c>
      <c r="G78" s="180">
        <f>G79</f>
        <v>16246</v>
      </c>
      <c r="H78" s="180">
        <f>H79</f>
        <v>0</v>
      </c>
      <c r="I78" s="158">
        <f>I79</f>
        <v>0</v>
      </c>
    </row>
    <row r="79" spans="1:9" ht="18.75" customHeight="1" x14ac:dyDescent="0.2">
      <c r="A79" s="37" t="s">
        <v>217</v>
      </c>
      <c r="B79" s="150">
        <v>200</v>
      </c>
      <c r="C79" s="10">
        <v>4</v>
      </c>
      <c r="D79" s="11">
        <v>9</v>
      </c>
      <c r="E79" s="12" t="s">
        <v>64</v>
      </c>
      <c r="F79" s="23">
        <v>410</v>
      </c>
      <c r="G79" s="234">
        <f>900+8600+6746</f>
        <v>16246</v>
      </c>
      <c r="H79" s="234">
        <v>0</v>
      </c>
      <c r="I79" s="235">
        <v>0</v>
      </c>
    </row>
    <row r="80" spans="1:9" ht="47.25" customHeight="1" x14ac:dyDescent="0.2">
      <c r="A80" s="148" t="s">
        <v>214</v>
      </c>
      <c r="B80" s="283">
        <v>200</v>
      </c>
      <c r="C80" s="3">
        <v>4</v>
      </c>
      <c r="D80" s="4">
        <v>9</v>
      </c>
      <c r="E80" s="5" t="s">
        <v>215</v>
      </c>
      <c r="F80" s="18"/>
      <c r="G80" s="181">
        <f t="shared" ref="G80:I81" si="11">G81</f>
        <v>36982.9</v>
      </c>
      <c r="H80" s="181">
        <f t="shared" si="11"/>
        <v>0</v>
      </c>
      <c r="I80" s="181">
        <f t="shared" si="11"/>
        <v>0</v>
      </c>
    </row>
    <row r="81" spans="1:9" ht="18.75" customHeight="1" x14ac:dyDescent="0.2">
      <c r="A81" s="37" t="s">
        <v>216</v>
      </c>
      <c r="B81" s="150">
        <v>200</v>
      </c>
      <c r="C81" s="10">
        <v>4</v>
      </c>
      <c r="D81" s="11">
        <v>9</v>
      </c>
      <c r="E81" s="12" t="s">
        <v>215</v>
      </c>
      <c r="F81" s="13">
        <v>400</v>
      </c>
      <c r="G81" s="180">
        <f t="shared" si="11"/>
        <v>36982.9</v>
      </c>
      <c r="H81" s="180">
        <f t="shared" si="11"/>
        <v>0</v>
      </c>
      <c r="I81" s="180">
        <f t="shared" si="11"/>
        <v>0</v>
      </c>
    </row>
    <row r="82" spans="1:9" ht="18.75" customHeight="1" x14ac:dyDescent="0.2">
      <c r="A82" s="37" t="s">
        <v>217</v>
      </c>
      <c r="B82" s="150">
        <v>200</v>
      </c>
      <c r="C82" s="10">
        <v>4</v>
      </c>
      <c r="D82" s="11">
        <v>9</v>
      </c>
      <c r="E82" s="12" t="s">
        <v>215</v>
      </c>
      <c r="F82" s="13">
        <v>410</v>
      </c>
      <c r="G82" s="234">
        <f>18766.5+18216.4</f>
        <v>36982.9</v>
      </c>
      <c r="H82" s="234">
        <v>0</v>
      </c>
      <c r="I82" s="290">
        <v>0</v>
      </c>
    </row>
    <row r="83" spans="1:9" ht="63" customHeight="1" x14ac:dyDescent="0.2">
      <c r="A83" s="148" t="s">
        <v>218</v>
      </c>
      <c r="B83" s="283">
        <v>200</v>
      </c>
      <c r="C83" s="3">
        <v>4</v>
      </c>
      <c r="D83" s="4">
        <v>9</v>
      </c>
      <c r="E83" s="5" t="s">
        <v>219</v>
      </c>
      <c r="F83" s="18"/>
      <c r="G83" s="181">
        <f t="shared" ref="G83:I84" si="12">G84</f>
        <v>516.20000000000005</v>
      </c>
      <c r="H83" s="181">
        <f t="shared" si="12"/>
        <v>0</v>
      </c>
      <c r="I83" s="181">
        <f t="shared" si="12"/>
        <v>0</v>
      </c>
    </row>
    <row r="84" spans="1:9" ht="18.75" customHeight="1" x14ac:dyDescent="0.2">
      <c r="A84" s="37" t="s">
        <v>216</v>
      </c>
      <c r="B84" s="150">
        <v>200</v>
      </c>
      <c r="C84" s="10">
        <v>4</v>
      </c>
      <c r="D84" s="11">
        <v>9</v>
      </c>
      <c r="E84" s="12" t="s">
        <v>219</v>
      </c>
      <c r="F84" s="13">
        <v>400</v>
      </c>
      <c r="G84" s="180">
        <f t="shared" si="12"/>
        <v>516.20000000000005</v>
      </c>
      <c r="H84" s="180">
        <f t="shared" si="12"/>
        <v>0</v>
      </c>
      <c r="I84" s="180">
        <f t="shared" si="12"/>
        <v>0</v>
      </c>
    </row>
    <row r="85" spans="1:9" ht="18.75" customHeight="1" x14ac:dyDescent="0.2">
      <c r="A85" s="37" t="s">
        <v>217</v>
      </c>
      <c r="B85" s="150">
        <v>200</v>
      </c>
      <c r="C85" s="10">
        <v>4</v>
      </c>
      <c r="D85" s="11">
        <v>9</v>
      </c>
      <c r="E85" s="12" t="s">
        <v>219</v>
      </c>
      <c r="F85" s="13">
        <v>410</v>
      </c>
      <c r="G85" s="234">
        <v>516.20000000000005</v>
      </c>
      <c r="H85" s="234">
        <v>0</v>
      </c>
      <c r="I85" s="290">
        <v>0</v>
      </c>
    </row>
    <row r="86" spans="1:9" ht="32.1" customHeight="1" x14ac:dyDescent="0.2">
      <c r="A86" s="148" t="s">
        <v>236</v>
      </c>
      <c r="B86" s="283">
        <v>200</v>
      </c>
      <c r="C86" s="3">
        <v>4</v>
      </c>
      <c r="D86" s="4">
        <v>9</v>
      </c>
      <c r="E86" s="5" t="s">
        <v>65</v>
      </c>
      <c r="F86" s="18"/>
      <c r="G86" s="180">
        <f t="shared" ref="G86:I88" si="13">G87</f>
        <v>3521.1000000000004</v>
      </c>
      <c r="H86" s="180">
        <f t="shared" si="13"/>
        <v>2609.1</v>
      </c>
      <c r="I86" s="158">
        <f t="shared" si="13"/>
        <v>2707.2</v>
      </c>
    </row>
    <row r="87" spans="1:9" ht="32.1" customHeight="1" x14ac:dyDescent="0.2">
      <c r="A87" s="37" t="s">
        <v>267</v>
      </c>
      <c r="B87" s="150">
        <v>200</v>
      </c>
      <c r="C87" s="10">
        <v>4</v>
      </c>
      <c r="D87" s="11">
        <v>9</v>
      </c>
      <c r="E87" s="12" t="s">
        <v>66</v>
      </c>
      <c r="F87" s="18"/>
      <c r="G87" s="180">
        <f t="shared" si="13"/>
        <v>3521.1000000000004</v>
      </c>
      <c r="H87" s="180">
        <f t="shared" si="13"/>
        <v>2609.1</v>
      </c>
      <c r="I87" s="158">
        <f t="shared" si="13"/>
        <v>2707.2</v>
      </c>
    </row>
    <row r="88" spans="1:9" ht="32.1" customHeight="1" x14ac:dyDescent="0.2">
      <c r="A88" s="37" t="s">
        <v>164</v>
      </c>
      <c r="B88" s="150">
        <v>200</v>
      </c>
      <c r="C88" s="10">
        <v>4</v>
      </c>
      <c r="D88" s="11">
        <v>9</v>
      </c>
      <c r="E88" s="12" t="s">
        <v>66</v>
      </c>
      <c r="F88" s="23">
        <v>200</v>
      </c>
      <c r="G88" s="180">
        <f t="shared" si="13"/>
        <v>3521.1000000000004</v>
      </c>
      <c r="H88" s="180">
        <f t="shared" si="13"/>
        <v>2609.1</v>
      </c>
      <c r="I88" s="158">
        <f t="shared" si="13"/>
        <v>2707.2</v>
      </c>
    </row>
    <row r="89" spans="1:9" ht="32.1" customHeight="1" x14ac:dyDescent="0.2">
      <c r="A89" s="200" t="s">
        <v>18</v>
      </c>
      <c r="B89" s="150">
        <v>200</v>
      </c>
      <c r="C89" s="10">
        <v>4</v>
      </c>
      <c r="D89" s="11">
        <v>9</v>
      </c>
      <c r="E89" s="12" t="s">
        <v>66</v>
      </c>
      <c r="F89" s="23">
        <v>240</v>
      </c>
      <c r="G89" s="239">
        <f>2101.8+869.3+550</f>
        <v>3521.1000000000004</v>
      </c>
      <c r="H89" s="239">
        <v>2609.1</v>
      </c>
      <c r="I89" s="242">
        <v>2707.2</v>
      </c>
    </row>
    <row r="90" spans="1:9" ht="15.95" customHeight="1" x14ac:dyDescent="0.2">
      <c r="A90" s="203" t="s">
        <v>74</v>
      </c>
      <c r="B90" s="283">
        <v>200</v>
      </c>
      <c r="C90" s="15">
        <v>5</v>
      </c>
      <c r="D90" s="16" t="s">
        <v>7</v>
      </c>
      <c r="E90" s="17" t="s">
        <v>7</v>
      </c>
      <c r="F90" s="18" t="s">
        <v>7</v>
      </c>
      <c r="G90" s="181">
        <f>G91+G109+G116</f>
        <v>22393.1</v>
      </c>
      <c r="H90" s="181">
        <f>H91+H116</f>
        <v>16518.7</v>
      </c>
      <c r="I90" s="159">
        <f>I91+I116</f>
        <v>17048.099999999999</v>
      </c>
    </row>
    <row r="91" spans="1:9" ht="15.95" customHeight="1" x14ac:dyDescent="0.2">
      <c r="A91" s="148" t="s">
        <v>75</v>
      </c>
      <c r="B91" s="283">
        <v>200</v>
      </c>
      <c r="C91" s="3">
        <v>5</v>
      </c>
      <c r="D91" s="4">
        <v>1</v>
      </c>
      <c r="E91" s="5" t="s">
        <v>7</v>
      </c>
      <c r="F91" s="6" t="s">
        <v>7</v>
      </c>
      <c r="G91" s="178">
        <f>G93+G96+G99</f>
        <v>546.6</v>
      </c>
      <c r="H91" s="178">
        <f>H92+H99</f>
        <v>925.30000000000007</v>
      </c>
      <c r="I91" s="178">
        <f>I93+I96+I99</f>
        <v>234.6</v>
      </c>
    </row>
    <row r="92" spans="1:9" ht="46.5" customHeight="1" x14ac:dyDescent="0.2">
      <c r="A92" s="148" t="s">
        <v>266</v>
      </c>
      <c r="B92" s="283">
        <v>200</v>
      </c>
      <c r="C92" s="3">
        <v>5</v>
      </c>
      <c r="D92" s="4">
        <v>1</v>
      </c>
      <c r="E92" s="5" t="s">
        <v>265</v>
      </c>
      <c r="F92" s="6"/>
      <c r="G92" s="178">
        <f>G93+G96</f>
        <v>0</v>
      </c>
      <c r="H92" s="178">
        <f>H93+H96</f>
        <v>690.7</v>
      </c>
      <c r="I92" s="178">
        <f>I93+I96</f>
        <v>0</v>
      </c>
    </row>
    <row r="93" spans="1:9" ht="80.25" hidden="1" customHeight="1" x14ac:dyDescent="0.2">
      <c r="A93" s="148" t="s">
        <v>264</v>
      </c>
      <c r="B93" s="283">
        <v>200</v>
      </c>
      <c r="C93" s="3">
        <v>5</v>
      </c>
      <c r="D93" s="4">
        <v>1</v>
      </c>
      <c r="E93" s="5" t="s">
        <v>263</v>
      </c>
      <c r="F93" s="6"/>
      <c r="G93" s="178">
        <f t="shared" ref="G93:I94" si="14">G94</f>
        <v>0</v>
      </c>
      <c r="H93" s="178">
        <f t="shared" si="14"/>
        <v>0</v>
      </c>
      <c r="I93" s="178">
        <f t="shared" si="14"/>
        <v>0</v>
      </c>
    </row>
    <row r="94" spans="1:9" ht="32.25" hidden="1" customHeight="1" x14ac:dyDescent="0.2">
      <c r="A94" s="37" t="s">
        <v>261</v>
      </c>
      <c r="B94" s="283">
        <v>200</v>
      </c>
      <c r="C94" s="10">
        <v>5</v>
      </c>
      <c r="D94" s="11">
        <v>1</v>
      </c>
      <c r="E94" s="12" t="s">
        <v>263</v>
      </c>
      <c r="F94" s="13">
        <v>400</v>
      </c>
      <c r="G94" s="179">
        <f t="shared" si="14"/>
        <v>0</v>
      </c>
      <c r="H94" s="179">
        <f t="shared" si="14"/>
        <v>0</v>
      </c>
      <c r="I94" s="179">
        <f t="shared" si="14"/>
        <v>0</v>
      </c>
    </row>
    <row r="95" spans="1:9" ht="15.95" hidden="1" customHeight="1" x14ac:dyDescent="0.2">
      <c r="A95" s="196" t="s">
        <v>217</v>
      </c>
      <c r="B95" s="283">
        <v>200</v>
      </c>
      <c r="C95" s="10">
        <v>5</v>
      </c>
      <c r="D95" s="11">
        <v>1</v>
      </c>
      <c r="E95" s="12" t="s">
        <v>263</v>
      </c>
      <c r="F95" s="13">
        <v>410</v>
      </c>
      <c r="G95" s="236">
        <v>0</v>
      </c>
      <c r="H95" s="236">
        <v>0</v>
      </c>
      <c r="I95" s="236">
        <v>0</v>
      </c>
    </row>
    <row r="96" spans="1:9" ht="34.5" customHeight="1" x14ac:dyDescent="0.2">
      <c r="A96" s="148" t="s">
        <v>262</v>
      </c>
      <c r="B96" s="283">
        <v>200</v>
      </c>
      <c r="C96" s="3">
        <v>5</v>
      </c>
      <c r="D96" s="4">
        <v>1</v>
      </c>
      <c r="E96" s="5" t="s">
        <v>260</v>
      </c>
      <c r="F96" s="6"/>
      <c r="G96" s="178">
        <f t="shared" ref="G96:I97" si="15">G97</f>
        <v>0</v>
      </c>
      <c r="H96" s="178">
        <f t="shared" si="15"/>
        <v>690.7</v>
      </c>
      <c r="I96" s="178">
        <f t="shared" si="15"/>
        <v>0</v>
      </c>
    </row>
    <row r="97" spans="1:9" ht="30" customHeight="1" x14ac:dyDescent="0.2">
      <c r="A97" s="37" t="s">
        <v>261</v>
      </c>
      <c r="B97" s="150">
        <v>200</v>
      </c>
      <c r="C97" s="10">
        <v>5</v>
      </c>
      <c r="D97" s="11">
        <v>1</v>
      </c>
      <c r="E97" s="12" t="s">
        <v>260</v>
      </c>
      <c r="F97" s="13">
        <v>400</v>
      </c>
      <c r="G97" s="179">
        <f t="shared" si="15"/>
        <v>0</v>
      </c>
      <c r="H97" s="179">
        <f t="shared" si="15"/>
        <v>690.7</v>
      </c>
      <c r="I97" s="179">
        <f t="shared" si="15"/>
        <v>0</v>
      </c>
    </row>
    <row r="98" spans="1:9" ht="15.95" customHeight="1" x14ac:dyDescent="0.2">
      <c r="A98" s="196" t="s">
        <v>217</v>
      </c>
      <c r="B98" s="150">
        <v>200</v>
      </c>
      <c r="C98" s="10">
        <v>5</v>
      </c>
      <c r="D98" s="11">
        <v>1</v>
      </c>
      <c r="E98" s="12" t="s">
        <v>260</v>
      </c>
      <c r="F98" s="13">
        <v>410</v>
      </c>
      <c r="G98" s="236">
        <f>666.8-666.8</f>
        <v>0</v>
      </c>
      <c r="H98" s="236">
        <v>690.7</v>
      </c>
      <c r="I98" s="237">
        <v>0</v>
      </c>
    </row>
    <row r="99" spans="1:9" ht="15.75" customHeight="1" x14ac:dyDescent="0.2">
      <c r="A99" s="148" t="s">
        <v>76</v>
      </c>
      <c r="B99" s="283">
        <v>200</v>
      </c>
      <c r="C99" s="3">
        <v>5</v>
      </c>
      <c r="D99" s="4">
        <v>1</v>
      </c>
      <c r="E99" s="5" t="s">
        <v>10</v>
      </c>
      <c r="F99" s="6"/>
      <c r="G99" s="178">
        <f>G100+G103</f>
        <v>546.6</v>
      </c>
      <c r="H99" s="178">
        <f>H100+H103</f>
        <v>234.6</v>
      </c>
      <c r="I99" s="156">
        <f>I103</f>
        <v>234.6</v>
      </c>
    </row>
    <row r="100" spans="1:9" ht="32.1" hidden="1" customHeight="1" x14ac:dyDescent="0.2">
      <c r="A100" s="148" t="s">
        <v>77</v>
      </c>
      <c r="B100" s="283">
        <v>200</v>
      </c>
      <c r="C100" s="3">
        <v>5</v>
      </c>
      <c r="D100" s="4">
        <v>1</v>
      </c>
      <c r="E100" s="5" t="s">
        <v>78</v>
      </c>
      <c r="F100" s="6"/>
      <c r="G100" s="178">
        <f t="shared" ref="G100:I101" si="16">G101</f>
        <v>0</v>
      </c>
      <c r="H100" s="178">
        <f t="shared" si="16"/>
        <v>0</v>
      </c>
      <c r="I100" s="156">
        <f t="shared" si="16"/>
        <v>0</v>
      </c>
    </row>
    <row r="101" spans="1:9" ht="32.1" hidden="1" customHeight="1" x14ac:dyDescent="0.2">
      <c r="A101" s="148" t="s">
        <v>164</v>
      </c>
      <c r="B101" s="283">
        <v>200</v>
      </c>
      <c r="C101" s="3">
        <v>5</v>
      </c>
      <c r="D101" s="4">
        <v>1</v>
      </c>
      <c r="E101" s="5" t="s">
        <v>78</v>
      </c>
      <c r="F101" s="6">
        <v>200</v>
      </c>
      <c r="G101" s="178">
        <f t="shared" si="16"/>
        <v>0</v>
      </c>
      <c r="H101" s="178">
        <f t="shared" si="16"/>
        <v>0</v>
      </c>
      <c r="I101" s="156">
        <f t="shared" si="16"/>
        <v>0</v>
      </c>
    </row>
    <row r="102" spans="1:9" ht="32.1" hidden="1" customHeight="1" x14ac:dyDescent="0.2">
      <c r="A102" s="203" t="s">
        <v>18</v>
      </c>
      <c r="B102" s="283">
        <v>200</v>
      </c>
      <c r="C102" s="3">
        <v>5</v>
      </c>
      <c r="D102" s="4">
        <v>1</v>
      </c>
      <c r="E102" s="5" t="s">
        <v>78</v>
      </c>
      <c r="F102" s="6">
        <v>240</v>
      </c>
      <c r="G102" s="178">
        <v>0</v>
      </c>
      <c r="H102" s="178"/>
      <c r="I102" s="156"/>
    </row>
    <row r="103" spans="1:9" ht="31.5" x14ac:dyDescent="0.2">
      <c r="A103" s="203" t="s">
        <v>79</v>
      </c>
      <c r="B103" s="283">
        <v>200</v>
      </c>
      <c r="C103" s="3">
        <v>5</v>
      </c>
      <c r="D103" s="4">
        <v>1</v>
      </c>
      <c r="E103" s="5" t="s">
        <v>80</v>
      </c>
      <c r="F103" s="6"/>
      <c r="G103" s="178">
        <f>G104+G106</f>
        <v>546.6</v>
      </c>
      <c r="H103" s="178">
        <f>H104</f>
        <v>234.6</v>
      </c>
      <c r="I103" s="156">
        <f>I104</f>
        <v>234.6</v>
      </c>
    </row>
    <row r="104" spans="1:9" ht="32.1" customHeight="1" x14ac:dyDescent="0.2">
      <c r="A104" s="37" t="s">
        <v>164</v>
      </c>
      <c r="B104" s="150">
        <v>200</v>
      </c>
      <c r="C104" s="10">
        <v>5</v>
      </c>
      <c r="D104" s="11">
        <v>1</v>
      </c>
      <c r="E104" s="12" t="s">
        <v>80</v>
      </c>
      <c r="F104" s="13">
        <v>200</v>
      </c>
      <c r="G104" s="179">
        <f>G105</f>
        <v>546.6</v>
      </c>
      <c r="H104" s="179">
        <f>H105</f>
        <v>234.6</v>
      </c>
      <c r="I104" s="157">
        <f>I105</f>
        <v>234.6</v>
      </c>
    </row>
    <row r="105" spans="1:9" ht="32.1" customHeight="1" x14ac:dyDescent="0.2">
      <c r="A105" s="200" t="s">
        <v>18</v>
      </c>
      <c r="B105" s="150">
        <v>200</v>
      </c>
      <c r="C105" s="10">
        <v>5</v>
      </c>
      <c r="D105" s="11">
        <v>1</v>
      </c>
      <c r="E105" s="12" t="s">
        <v>80</v>
      </c>
      <c r="F105" s="13">
        <v>240</v>
      </c>
      <c r="G105" s="236">
        <f>234.6+12+300</f>
        <v>546.6</v>
      </c>
      <c r="H105" s="236">
        <v>234.6</v>
      </c>
      <c r="I105" s="237">
        <v>234.6</v>
      </c>
    </row>
    <row r="106" spans="1:9" ht="18.75" hidden="1" customHeight="1" x14ac:dyDescent="0.2">
      <c r="A106" s="37" t="s">
        <v>19</v>
      </c>
      <c r="B106" s="150">
        <v>200</v>
      </c>
      <c r="C106" s="10">
        <v>5</v>
      </c>
      <c r="D106" s="11">
        <v>1</v>
      </c>
      <c r="E106" s="12" t="s">
        <v>80</v>
      </c>
      <c r="F106" s="13">
        <v>800</v>
      </c>
      <c r="G106" s="179">
        <f>G108+G107</f>
        <v>0</v>
      </c>
      <c r="H106" s="179">
        <f>H108+H107</f>
        <v>0</v>
      </c>
      <c r="I106" s="157">
        <f>I108+I107</f>
        <v>0</v>
      </c>
    </row>
    <row r="107" spans="1:9" ht="18.75" hidden="1" customHeight="1" x14ac:dyDescent="0.2">
      <c r="A107" s="37" t="s">
        <v>39</v>
      </c>
      <c r="B107" s="150">
        <v>200</v>
      </c>
      <c r="C107" s="10">
        <v>5</v>
      </c>
      <c r="D107" s="11">
        <v>1</v>
      </c>
      <c r="E107" s="12" t="s">
        <v>80</v>
      </c>
      <c r="F107" s="13">
        <v>830</v>
      </c>
      <c r="G107" s="236">
        <v>0</v>
      </c>
      <c r="H107" s="236">
        <v>0</v>
      </c>
      <c r="I107" s="237">
        <v>0</v>
      </c>
    </row>
    <row r="108" spans="1:9" ht="18" hidden="1" customHeight="1" x14ac:dyDescent="0.2">
      <c r="A108" s="196" t="s">
        <v>20</v>
      </c>
      <c r="B108" s="150">
        <v>200</v>
      </c>
      <c r="C108" s="10">
        <v>5</v>
      </c>
      <c r="D108" s="11">
        <v>1</v>
      </c>
      <c r="E108" s="12" t="s">
        <v>80</v>
      </c>
      <c r="F108" s="13">
        <v>850</v>
      </c>
      <c r="G108" s="236">
        <v>0</v>
      </c>
      <c r="H108" s="236">
        <v>0</v>
      </c>
      <c r="I108" s="237">
        <v>0</v>
      </c>
    </row>
    <row r="109" spans="1:9" ht="18" hidden="1" customHeight="1" x14ac:dyDescent="0.2">
      <c r="A109" s="124" t="s">
        <v>81</v>
      </c>
      <c r="B109" s="283">
        <v>200</v>
      </c>
      <c r="C109" s="16">
        <v>5</v>
      </c>
      <c r="D109" s="16">
        <v>2</v>
      </c>
      <c r="E109" s="55"/>
      <c r="F109" s="18" t="s">
        <v>7</v>
      </c>
      <c r="G109" s="178">
        <f t="shared" ref="G109:I110" si="17">G110</f>
        <v>0</v>
      </c>
      <c r="H109" s="178">
        <f t="shared" si="17"/>
        <v>0</v>
      </c>
      <c r="I109" s="156">
        <f t="shared" si="17"/>
        <v>0</v>
      </c>
    </row>
    <row r="110" spans="1:9" ht="18" hidden="1" customHeight="1" x14ac:dyDescent="0.2">
      <c r="A110" s="124" t="s">
        <v>9</v>
      </c>
      <c r="B110" s="283">
        <v>200</v>
      </c>
      <c r="C110" s="16">
        <v>5</v>
      </c>
      <c r="D110" s="16">
        <v>2</v>
      </c>
      <c r="E110" s="55" t="s">
        <v>10</v>
      </c>
      <c r="F110" s="18"/>
      <c r="G110" s="178">
        <f t="shared" si="17"/>
        <v>0</v>
      </c>
      <c r="H110" s="179">
        <f t="shared" si="17"/>
        <v>0</v>
      </c>
      <c r="I110" s="157">
        <f t="shared" si="17"/>
        <v>0</v>
      </c>
    </row>
    <row r="111" spans="1:9" ht="18" hidden="1" customHeight="1" x14ac:dyDescent="0.2">
      <c r="A111" s="124" t="s">
        <v>168</v>
      </c>
      <c r="B111" s="283">
        <v>200</v>
      </c>
      <c r="C111" s="16">
        <v>5</v>
      </c>
      <c r="D111" s="16">
        <v>2</v>
      </c>
      <c r="E111" s="55" t="s">
        <v>169</v>
      </c>
      <c r="F111" s="18"/>
      <c r="G111" s="178">
        <f>G112+G114</f>
        <v>0</v>
      </c>
      <c r="H111" s="179">
        <f>H112</f>
        <v>0</v>
      </c>
      <c r="I111" s="157">
        <f>I112</f>
        <v>0</v>
      </c>
    </row>
    <row r="112" spans="1:9" ht="18" hidden="1" customHeight="1" x14ac:dyDescent="0.2">
      <c r="A112" s="37" t="s">
        <v>164</v>
      </c>
      <c r="B112" s="150">
        <v>200</v>
      </c>
      <c r="C112" s="21">
        <v>5</v>
      </c>
      <c r="D112" s="21">
        <v>2</v>
      </c>
      <c r="E112" s="35" t="s">
        <v>169</v>
      </c>
      <c r="F112" s="23">
        <v>200</v>
      </c>
      <c r="G112" s="179">
        <f>G113</f>
        <v>0</v>
      </c>
      <c r="H112" s="179">
        <f>H113</f>
        <v>0</v>
      </c>
      <c r="I112" s="157">
        <f>I113</f>
        <v>0</v>
      </c>
    </row>
    <row r="113" spans="1:9" ht="18" hidden="1" customHeight="1" x14ac:dyDescent="0.2">
      <c r="A113" s="37" t="s">
        <v>18</v>
      </c>
      <c r="B113" s="150">
        <v>200</v>
      </c>
      <c r="C113" s="21">
        <v>5</v>
      </c>
      <c r="D113" s="21">
        <v>2</v>
      </c>
      <c r="E113" s="35" t="s">
        <v>169</v>
      </c>
      <c r="F113" s="23">
        <v>240</v>
      </c>
      <c r="G113" s="236">
        <v>0</v>
      </c>
      <c r="H113" s="236">
        <v>0</v>
      </c>
      <c r="I113" s="237">
        <v>0</v>
      </c>
    </row>
    <row r="114" spans="1:9" ht="18" hidden="1" customHeight="1" x14ac:dyDescent="0.2">
      <c r="A114" s="37" t="s">
        <v>19</v>
      </c>
      <c r="B114" s="150">
        <v>200</v>
      </c>
      <c r="C114" s="21">
        <v>5</v>
      </c>
      <c r="D114" s="21">
        <v>2</v>
      </c>
      <c r="E114" s="35" t="s">
        <v>169</v>
      </c>
      <c r="F114" s="13">
        <v>800</v>
      </c>
      <c r="G114" s="179">
        <f>G115</f>
        <v>0</v>
      </c>
      <c r="H114" s="179">
        <f>H115</f>
        <v>0</v>
      </c>
      <c r="I114" s="157">
        <f>I115</f>
        <v>0</v>
      </c>
    </row>
    <row r="115" spans="1:9" ht="18" hidden="1" customHeight="1" x14ac:dyDescent="0.2">
      <c r="A115" s="37" t="s">
        <v>39</v>
      </c>
      <c r="B115" s="150">
        <v>200</v>
      </c>
      <c r="C115" s="21">
        <v>5</v>
      </c>
      <c r="D115" s="21">
        <v>2</v>
      </c>
      <c r="E115" s="35" t="s">
        <v>169</v>
      </c>
      <c r="F115" s="13">
        <v>830</v>
      </c>
      <c r="G115" s="236">
        <v>0</v>
      </c>
      <c r="H115" s="236">
        <v>0</v>
      </c>
      <c r="I115" s="237">
        <v>0</v>
      </c>
    </row>
    <row r="116" spans="1:9" ht="15.95" customHeight="1" x14ac:dyDescent="0.2">
      <c r="A116" s="203" t="s">
        <v>84</v>
      </c>
      <c r="B116" s="283">
        <v>200</v>
      </c>
      <c r="C116" s="3">
        <v>5</v>
      </c>
      <c r="D116" s="4">
        <v>3</v>
      </c>
      <c r="E116" s="5"/>
      <c r="F116" s="6"/>
      <c r="G116" s="178">
        <f>G117+G142</f>
        <v>21846.5</v>
      </c>
      <c r="H116" s="178">
        <f>H117+H142</f>
        <v>15593.4</v>
      </c>
      <c r="I116" s="156">
        <f>I117+I142</f>
        <v>16813.5</v>
      </c>
    </row>
    <row r="117" spans="1:9" ht="48" customHeight="1" x14ac:dyDescent="0.2">
      <c r="A117" s="148" t="s">
        <v>225</v>
      </c>
      <c r="B117" s="283">
        <v>200</v>
      </c>
      <c r="C117" s="3">
        <v>5</v>
      </c>
      <c r="D117" s="4">
        <v>3</v>
      </c>
      <c r="E117" s="5" t="s">
        <v>85</v>
      </c>
      <c r="F117" s="6" t="s">
        <v>7</v>
      </c>
      <c r="G117" s="178">
        <f>G118+G127+G131+G135</f>
        <v>21846.5</v>
      </c>
      <c r="H117" s="178">
        <f>H118+H127+H131+H135</f>
        <v>15593.4</v>
      </c>
      <c r="I117" s="156">
        <f>I118+I127+I131+I135</f>
        <v>16813.5</v>
      </c>
    </row>
    <row r="118" spans="1:9" ht="46.5" customHeight="1" x14ac:dyDescent="0.2">
      <c r="A118" s="148" t="s">
        <v>226</v>
      </c>
      <c r="B118" s="283">
        <v>200</v>
      </c>
      <c r="C118" s="3">
        <v>5</v>
      </c>
      <c r="D118" s="4">
        <v>3</v>
      </c>
      <c r="E118" s="5" t="s">
        <v>86</v>
      </c>
      <c r="F118" s="6"/>
      <c r="G118" s="178">
        <f>G119+G124</f>
        <v>3055</v>
      </c>
      <c r="H118" s="178">
        <f>H119+H124</f>
        <v>2805</v>
      </c>
      <c r="I118" s="178">
        <f>I119+I124</f>
        <v>2805</v>
      </c>
    </row>
    <row r="119" spans="1:9" ht="48" customHeight="1" x14ac:dyDescent="0.2">
      <c r="A119" s="37" t="s">
        <v>238</v>
      </c>
      <c r="B119" s="150">
        <v>200</v>
      </c>
      <c r="C119" s="10">
        <v>5</v>
      </c>
      <c r="D119" s="11">
        <v>3</v>
      </c>
      <c r="E119" s="12" t="s">
        <v>87</v>
      </c>
      <c r="F119" s="13"/>
      <c r="G119" s="179">
        <f>G120+G122</f>
        <v>3055</v>
      </c>
      <c r="H119" s="179">
        <f>H120+H122</f>
        <v>2805</v>
      </c>
      <c r="I119" s="157">
        <f>I120+I122</f>
        <v>2805</v>
      </c>
    </row>
    <row r="120" spans="1:9" ht="32.1" customHeight="1" x14ac:dyDescent="0.2">
      <c r="A120" s="37" t="s">
        <v>164</v>
      </c>
      <c r="B120" s="150">
        <v>200</v>
      </c>
      <c r="C120" s="10">
        <v>5</v>
      </c>
      <c r="D120" s="11">
        <v>3</v>
      </c>
      <c r="E120" s="12" t="s">
        <v>87</v>
      </c>
      <c r="F120" s="13">
        <v>200</v>
      </c>
      <c r="G120" s="179">
        <f>G121</f>
        <v>3005</v>
      </c>
      <c r="H120" s="179">
        <f>H121</f>
        <v>2805</v>
      </c>
      <c r="I120" s="157">
        <f>I121</f>
        <v>2805</v>
      </c>
    </row>
    <row r="121" spans="1:9" ht="32.1" customHeight="1" x14ac:dyDescent="0.2">
      <c r="A121" s="37" t="s">
        <v>18</v>
      </c>
      <c r="B121" s="150">
        <v>200</v>
      </c>
      <c r="C121" s="10">
        <v>5</v>
      </c>
      <c r="D121" s="11">
        <v>3</v>
      </c>
      <c r="E121" s="12" t="s">
        <v>87</v>
      </c>
      <c r="F121" s="13">
        <v>240</v>
      </c>
      <c r="G121" s="236">
        <f>2805+200</f>
        <v>3005</v>
      </c>
      <c r="H121" s="236">
        <v>2805</v>
      </c>
      <c r="I121" s="237">
        <v>2805</v>
      </c>
    </row>
    <row r="122" spans="1:9" ht="17.25" customHeight="1" x14ac:dyDescent="0.2">
      <c r="A122" s="37" t="s">
        <v>19</v>
      </c>
      <c r="B122" s="150">
        <v>200</v>
      </c>
      <c r="C122" s="10">
        <v>5</v>
      </c>
      <c r="D122" s="11">
        <v>3</v>
      </c>
      <c r="E122" s="12" t="s">
        <v>87</v>
      </c>
      <c r="F122" s="13">
        <v>800</v>
      </c>
      <c r="G122" s="179">
        <f>G123</f>
        <v>50</v>
      </c>
      <c r="H122" s="179">
        <f>H123</f>
        <v>0</v>
      </c>
      <c r="I122" s="157">
        <f>I123</f>
        <v>0</v>
      </c>
    </row>
    <row r="123" spans="1:9" ht="15" customHeight="1" x14ac:dyDescent="0.2">
      <c r="A123" s="37" t="s">
        <v>20</v>
      </c>
      <c r="B123" s="150">
        <v>200</v>
      </c>
      <c r="C123" s="10">
        <v>5</v>
      </c>
      <c r="D123" s="11">
        <v>3</v>
      </c>
      <c r="E123" s="12" t="s">
        <v>87</v>
      </c>
      <c r="F123" s="13">
        <v>850</v>
      </c>
      <c r="G123" s="236">
        <f>20+30</f>
        <v>50</v>
      </c>
      <c r="H123" s="236">
        <v>0</v>
      </c>
      <c r="I123" s="237">
        <v>0</v>
      </c>
    </row>
    <row r="124" spans="1:9" ht="62.25" hidden="1" customHeight="1" x14ac:dyDescent="0.2">
      <c r="A124" s="196" t="s">
        <v>258</v>
      </c>
      <c r="B124" s="150">
        <v>200</v>
      </c>
      <c r="C124" s="10">
        <v>5</v>
      </c>
      <c r="D124" s="11">
        <v>3</v>
      </c>
      <c r="E124" s="12" t="s">
        <v>259</v>
      </c>
      <c r="F124" s="13"/>
      <c r="G124" s="179">
        <f t="shared" ref="G124:I125" si="18">G125</f>
        <v>0</v>
      </c>
      <c r="H124" s="179">
        <f t="shared" si="18"/>
        <v>0</v>
      </c>
      <c r="I124" s="157">
        <f t="shared" si="18"/>
        <v>0</v>
      </c>
    </row>
    <row r="125" spans="1:9" ht="30.75" hidden="1" customHeight="1" x14ac:dyDescent="0.2">
      <c r="A125" s="37" t="s">
        <v>164</v>
      </c>
      <c r="B125" s="150">
        <v>200</v>
      </c>
      <c r="C125" s="10">
        <v>5</v>
      </c>
      <c r="D125" s="11">
        <v>3</v>
      </c>
      <c r="E125" s="12" t="s">
        <v>259</v>
      </c>
      <c r="F125" s="13">
        <v>200</v>
      </c>
      <c r="G125" s="179">
        <f t="shared" si="18"/>
        <v>0</v>
      </c>
      <c r="H125" s="179">
        <f t="shared" si="18"/>
        <v>0</v>
      </c>
      <c r="I125" s="157">
        <f t="shared" si="18"/>
        <v>0</v>
      </c>
    </row>
    <row r="126" spans="1:9" ht="30" hidden="1" customHeight="1" x14ac:dyDescent="0.2">
      <c r="A126" s="196" t="s">
        <v>18</v>
      </c>
      <c r="B126" s="150">
        <v>200</v>
      </c>
      <c r="C126" s="10">
        <v>5</v>
      </c>
      <c r="D126" s="11">
        <v>3</v>
      </c>
      <c r="E126" s="12" t="s">
        <v>259</v>
      </c>
      <c r="F126" s="13">
        <v>240</v>
      </c>
      <c r="G126" s="236">
        <v>0</v>
      </c>
      <c r="H126" s="236">
        <v>0</v>
      </c>
      <c r="I126" s="237">
        <v>0</v>
      </c>
    </row>
    <row r="127" spans="1:9" ht="48.75" customHeight="1" x14ac:dyDescent="0.2">
      <c r="A127" s="148" t="s">
        <v>227</v>
      </c>
      <c r="B127" s="283">
        <v>200</v>
      </c>
      <c r="C127" s="3">
        <v>5</v>
      </c>
      <c r="D127" s="4">
        <v>3</v>
      </c>
      <c r="E127" s="5" t="s">
        <v>88</v>
      </c>
      <c r="F127" s="6"/>
      <c r="G127" s="178">
        <f t="shared" ref="G127:I129" si="19">G128</f>
        <v>150</v>
      </c>
      <c r="H127" s="178">
        <f t="shared" si="19"/>
        <v>300</v>
      </c>
      <c r="I127" s="156">
        <f t="shared" si="19"/>
        <v>300</v>
      </c>
    </row>
    <row r="128" spans="1:9" ht="47.25" customHeight="1" x14ac:dyDescent="0.2">
      <c r="A128" s="37" t="s">
        <v>239</v>
      </c>
      <c r="B128" s="150">
        <v>200</v>
      </c>
      <c r="C128" s="10">
        <v>5</v>
      </c>
      <c r="D128" s="11">
        <v>3</v>
      </c>
      <c r="E128" s="12" t="s">
        <v>89</v>
      </c>
      <c r="F128" s="13"/>
      <c r="G128" s="179">
        <f t="shared" si="19"/>
        <v>150</v>
      </c>
      <c r="H128" s="179">
        <f t="shared" si="19"/>
        <v>300</v>
      </c>
      <c r="I128" s="157">
        <f t="shared" si="19"/>
        <v>300</v>
      </c>
    </row>
    <row r="129" spans="1:9" ht="32.1" customHeight="1" x14ac:dyDescent="0.2">
      <c r="A129" s="37" t="s">
        <v>164</v>
      </c>
      <c r="B129" s="150">
        <v>200</v>
      </c>
      <c r="C129" s="10">
        <v>5</v>
      </c>
      <c r="D129" s="11">
        <v>3</v>
      </c>
      <c r="E129" s="12" t="s">
        <v>89</v>
      </c>
      <c r="F129" s="13">
        <v>200</v>
      </c>
      <c r="G129" s="179">
        <f t="shared" si="19"/>
        <v>150</v>
      </c>
      <c r="H129" s="179">
        <f t="shared" si="19"/>
        <v>300</v>
      </c>
      <c r="I129" s="157">
        <f t="shared" si="19"/>
        <v>300</v>
      </c>
    </row>
    <row r="130" spans="1:9" ht="32.1" customHeight="1" x14ac:dyDescent="0.2">
      <c r="A130" s="37" t="s">
        <v>18</v>
      </c>
      <c r="B130" s="150">
        <v>200</v>
      </c>
      <c r="C130" s="10">
        <v>5</v>
      </c>
      <c r="D130" s="11">
        <v>3</v>
      </c>
      <c r="E130" s="12" t="s">
        <v>89</v>
      </c>
      <c r="F130" s="13">
        <v>240</v>
      </c>
      <c r="G130" s="236">
        <v>150</v>
      </c>
      <c r="H130" s="236">
        <v>300</v>
      </c>
      <c r="I130" s="237">
        <v>300</v>
      </c>
    </row>
    <row r="131" spans="1:9" ht="62.25" customHeight="1" x14ac:dyDescent="0.2">
      <c r="A131" s="148" t="s">
        <v>228</v>
      </c>
      <c r="B131" s="283">
        <v>200</v>
      </c>
      <c r="C131" s="3">
        <v>5</v>
      </c>
      <c r="D131" s="4">
        <v>3</v>
      </c>
      <c r="E131" s="5" t="s">
        <v>90</v>
      </c>
      <c r="F131" s="6"/>
      <c r="G131" s="178">
        <f t="shared" ref="G131:I133" si="20">G132</f>
        <v>3050</v>
      </c>
      <c r="H131" s="178">
        <f t="shared" si="20"/>
        <v>1000</v>
      </c>
      <c r="I131" s="156">
        <f t="shared" si="20"/>
        <v>1000</v>
      </c>
    </row>
    <row r="132" spans="1:9" ht="66.75" customHeight="1" x14ac:dyDescent="0.2">
      <c r="A132" s="37" t="s">
        <v>240</v>
      </c>
      <c r="B132" s="150">
        <v>200</v>
      </c>
      <c r="C132" s="10">
        <v>5</v>
      </c>
      <c r="D132" s="11">
        <v>3</v>
      </c>
      <c r="E132" s="12" t="s">
        <v>91</v>
      </c>
      <c r="F132" s="13"/>
      <c r="G132" s="179">
        <f t="shared" si="20"/>
        <v>3050</v>
      </c>
      <c r="H132" s="179">
        <f t="shared" si="20"/>
        <v>1000</v>
      </c>
      <c r="I132" s="157">
        <f t="shared" si="20"/>
        <v>1000</v>
      </c>
    </row>
    <row r="133" spans="1:9" ht="32.1" customHeight="1" x14ac:dyDescent="0.2">
      <c r="A133" s="37" t="s">
        <v>164</v>
      </c>
      <c r="B133" s="150">
        <v>200</v>
      </c>
      <c r="C133" s="10">
        <v>5</v>
      </c>
      <c r="D133" s="11">
        <v>3</v>
      </c>
      <c r="E133" s="12" t="s">
        <v>91</v>
      </c>
      <c r="F133" s="13">
        <v>200</v>
      </c>
      <c r="G133" s="179">
        <f t="shared" si="20"/>
        <v>3050</v>
      </c>
      <c r="H133" s="179">
        <f t="shared" si="20"/>
        <v>1000</v>
      </c>
      <c r="I133" s="157">
        <f t="shared" si="20"/>
        <v>1000</v>
      </c>
    </row>
    <row r="134" spans="1:9" ht="32.1" customHeight="1" x14ac:dyDescent="0.2">
      <c r="A134" s="37" t="s">
        <v>18</v>
      </c>
      <c r="B134" s="150">
        <v>200</v>
      </c>
      <c r="C134" s="10">
        <v>5</v>
      </c>
      <c r="D134" s="11">
        <v>3</v>
      </c>
      <c r="E134" s="12" t="s">
        <v>91</v>
      </c>
      <c r="F134" s="13">
        <v>240</v>
      </c>
      <c r="G134" s="236">
        <f>1000+2000+50</f>
        <v>3050</v>
      </c>
      <c r="H134" s="236">
        <v>1000</v>
      </c>
      <c r="I134" s="237">
        <v>1000</v>
      </c>
    </row>
    <row r="135" spans="1:9" ht="63.75" customHeight="1" x14ac:dyDescent="0.2">
      <c r="A135" s="148" t="s">
        <v>229</v>
      </c>
      <c r="B135" s="283">
        <v>200</v>
      </c>
      <c r="C135" s="3">
        <v>5</v>
      </c>
      <c r="D135" s="4">
        <v>3</v>
      </c>
      <c r="E135" s="5" t="s">
        <v>92</v>
      </c>
      <c r="F135" s="6"/>
      <c r="G135" s="178">
        <f>G136+G139</f>
        <v>15591.5</v>
      </c>
      <c r="H135" s="178">
        <f t="shared" ref="H135:I137" si="21">H136</f>
        <v>11488.4</v>
      </c>
      <c r="I135" s="156">
        <f t="shared" si="21"/>
        <v>12708.5</v>
      </c>
    </row>
    <row r="136" spans="1:9" ht="63.95" customHeight="1" x14ac:dyDescent="0.2">
      <c r="A136" s="37" t="s">
        <v>241</v>
      </c>
      <c r="B136" s="150">
        <v>200</v>
      </c>
      <c r="C136" s="10">
        <v>5</v>
      </c>
      <c r="D136" s="11">
        <v>3</v>
      </c>
      <c r="E136" s="12" t="s">
        <v>93</v>
      </c>
      <c r="F136" s="13"/>
      <c r="G136" s="179">
        <f>G137</f>
        <v>14591.5</v>
      </c>
      <c r="H136" s="179">
        <f t="shared" si="21"/>
        <v>11488.4</v>
      </c>
      <c r="I136" s="157">
        <f t="shared" si="21"/>
        <v>12708.5</v>
      </c>
    </row>
    <row r="137" spans="1:9" ht="32.1" customHeight="1" x14ac:dyDescent="0.2">
      <c r="A137" s="37" t="s">
        <v>164</v>
      </c>
      <c r="B137" s="150">
        <v>200</v>
      </c>
      <c r="C137" s="10">
        <v>5</v>
      </c>
      <c r="D137" s="11">
        <v>3</v>
      </c>
      <c r="E137" s="12" t="s">
        <v>93</v>
      </c>
      <c r="F137" s="13">
        <v>200</v>
      </c>
      <c r="G137" s="179">
        <f>G138</f>
        <v>14591.5</v>
      </c>
      <c r="H137" s="179">
        <f t="shared" si="21"/>
        <v>11488.4</v>
      </c>
      <c r="I137" s="157">
        <f t="shared" si="21"/>
        <v>12708.5</v>
      </c>
    </row>
    <row r="138" spans="1:9" ht="32.1" customHeight="1" x14ac:dyDescent="0.2">
      <c r="A138" s="196" t="s">
        <v>18</v>
      </c>
      <c r="B138" s="150">
        <v>200</v>
      </c>
      <c r="C138" s="10">
        <v>5</v>
      </c>
      <c r="D138" s="11">
        <v>3</v>
      </c>
      <c r="E138" s="12" t="s">
        <v>93</v>
      </c>
      <c r="F138" s="13">
        <v>240</v>
      </c>
      <c r="G138" s="236">
        <f>14091.5+500</f>
        <v>14591.5</v>
      </c>
      <c r="H138" s="236">
        <f>12179.1-690.7</f>
        <v>11488.4</v>
      </c>
      <c r="I138" s="237">
        <v>12708.5</v>
      </c>
    </row>
    <row r="139" spans="1:9" ht="63.75" customHeight="1" x14ac:dyDescent="0.2">
      <c r="A139" s="196" t="s">
        <v>258</v>
      </c>
      <c r="B139" s="150">
        <v>200</v>
      </c>
      <c r="C139" s="10">
        <v>5</v>
      </c>
      <c r="D139" s="11">
        <v>3</v>
      </c>
      <c r="E139" s="12" t="s">
        <v>257</v>
      </c>
      <c r="F139" s="13"/>
      <c r="G139" s="179">
        <f t="shared" ref="G139:I140" si="22">G140</f>
        <v>1000</v>
      </c>
      <c r="H139" s="179">
        <f t="shared" si="22"/>
        <v>0</v>
      </c>
      <c r="I139" s="157">
        <f t="shared" si="22"/>
        <v>0</v>
      </c>
    </row>
    <row r="140" spans="1:9" ht="32.1" customHeight="1" x14ac:dyDescent="0.2">
      <c r="A140" s="37" t="s">
        <v>164</v>
      </c>
      <c r="B140" s="150">
        <v>200</v>
      </c>
      <c r="C140" s="10">
        <v>5</v>
      </c>
      <c r="D140" s="11">
        <v>3</v>
      </c>
      <c r="E140" s="12" t="s">
        <v>257</v>
      </c>
      <c r="F140" s="13">
        <v>200</v>
      </c>
      <c r="G140" s="179">
        <f t="shared" si="22"/>
        <v>1000</v>
      </c>
      <c r="H140" s="179">
        <f t="shared" si="22"/>
        <v>0</v>
      </c>
      <c r="I140" s="157">
        <f t="shared" si="22"/>
        <v>0</v>
      </c>
    </row>
    <row r="141" spans="1:9" ht="32.1" customHeight="1" x14ac:dyDescent="0.2">
      <c r="A141" s="196" t="s">
        <v>18</v>
      </c>
      <c r="B141" s="150">
        <v>200</v>
      </c>
      <c r="C141" s="10">
        <v>5</v>
      </c>
      <c r="D141" s="11">
        <v>3</v>
      </c>
      <c r="E141" s="12" t="s">
        <v>257</v>
      </c>
      <c r="F141" s="13">
        <v>240</v>
      </c>
      <c r="G141" s="236">
        <v>1000</v>
      </c>
      <c r="H141" s="236">
        <v>0</v>
      </c>
      <c r="I141" s="237">
        <v>0</v>
      </c>
    </row>
    <row r="142" spans="1:9" ht="15.95" hidden="1" customHeight="1" x14ac:dyDescent="0.2">
      <c r="A142" s="148" t="s">
        <v>9</v>
      </c>
      <c r="B142" s="283">
        <v>200</v>
      </c>
      <c r="C142" s="3">
        <v>5</v>
      </c>
      <c r="D142" s="4">
        <v>3</v>
      </c>
      <c r="E142" s="5" t="s">
        <v>10</v>
      </c>
      <c r="F142" s="6" t="s">
        <v>7</v>
      </c>
      <c r="G142" s="178">
        <f>G146+G149+G143</f>
        <v>0</v>
      </c>
      <c r="H142" s="178">
        <f>H146+H149+H143</f>
        <v>0</v>
      </c>
      <c r="I142" s="289">
        <f>I146+I149+I143</f>
        <v>0</v>
      </c>
    </row>
    <row r="143" spans="1:9" ht="32.1" hidden="1" customHeight="1" x14ac:dyDescent="0.2">
      <c r="A143" s="124" t="s">
        <v>256</v>
      </c>
      <c r="B143" s="150">
        <v>200</v>
      </c>
      <c r="C143" s="16">
        <v>5</v>
      </c>
      <c r="D143" s="16">
        <v>3</v>
      </c>
      <c r="E143" s="55" t="s">
        <v>255</v>
      </c>
      <c r="F143" s="18"/>
      <c r="G143" s="217">
        <f t="shared" ref="G143:I144" si="23">G144</f>
        <v>0</v>
      </c>
      <c r="H143" s="217">
        <f t="shared" si="23"/>
        <v>0</v>
      </c>
      <c r="I143" s="217">
        <f t="shared" si="23"/>
        <v>0</v>
      </c>
    </row>
    <row r="144" spans="1:9" ht="32.1" hidden="1" customHeight="1" x14ac:dyDescent="0.2">
      <c r="A144" s="196" t="s">
        <v>164</v>
      </c>
      <c r="B144" s="150">
        <v>200</v>
      </c>
      <c r="C144" s="21">
        <v>5</v>
      </c>
      <c r="D144" s="21">
        <v>3</v>
      </c>
      <c r="E144" s="35" t="s">
        <v>255</v>
      </c>
      <c r="F144" s="23"/>
      <c r="G144" s="193">
        <f t="shared" si="23"/>
        <v>0</v>
      </c>
      <c r="H144" s="193">
        <f t="shared" si="23"/>
        <v>0</v>
      </c>
      <c r="I144" s="193">
        <f t="shared" si="23"/>
        <v>0</v>
      </c>
    </row>
    <row r="145" spans="1:9" ht="32.1" hidden="1" customHeight="1" x14ac:dyDescent="0.2">
      <c r="A145" s="196" t="s">
        <v>18</v>
      </c>
      <c r="B145" s="150">
        <v>200</v>
      </c>
      <c r="C145" s="21">
        <v>5</v>
      </c>
      <c r="D145" s="21">
        <v>3</v>
      </c>
      <c r="E145" s="35" t="s">
        <v>255</v>
      </c>
      <c r="F145" s="23"/>
      <c r="G145" s="238">
        <v>0</v>
      </c>
      <c r="H145" s="238">
        <v>0</v>
      </c>
      <c r="I145" s="237">
        <v>0</v>
      </c>
    </row>
    <row r="146" spans="1:9" ht="125.25" hidden="1" customHeight="1" x14ac:dyDescent="0.2">
      <c r="A146" s="148" t="s">
        <v>254</v>
      </c>
      <c r="B146" s="150">
        <v>200</v>
      </c>
      <c r="C146" s="3">
        <v>5</v>
      </c>
      <c r="D146" s="4">
        <v>3</v>
      </c>
      <c r="E146" s="5" t="s">
        <v>252</v>
      </c>
      <c r="F146" s="6"/>
      <c r="G146" s="178">
        <f>G147</f>
        <v>0</v>
      </c>
      <c r="H146" s="178">
        <f>H147</f>
        <v>0</v>
      </c>
      <c r="I146" s="156">
        <v>0</v>
      </c>
    </row>
    <row r="147" spans="1:9" ht="19.5" hidden="1" customHeight="1" x14ac:dyDescent="0.2">
      <c r="A147" s="37" t="s">
        <v>19</v>
      </c>
      <c r="B147" s="150">
        <v>200</v>
      </c>
      <c r="C147" s="10">
        <v>5</v>
      </c>
      <c r="D147" s="11">
        <v>3</v>
      </c>
      <c r="E147" s="12" t="s">
        <v>252</v>
      </c>
      <c r="F147" s="13">
        <v>800</v>
      </c>
      <c r="G147" s="179">
        <f>G148</f>
        <v>0</v>
      </c>
      <c r="H147" s="179">
        <f>H148</f>
        <v>0</v>
      </c>
      <c r="I147" s="157">
        <v>0</v>
      </c>
    </row>
    <row r="148" spans="1:9" ht="45.75" hidden="1" customHeight="1" x14ac:dyDescent="0.2">
      <c r="A148" s="37" t="s">
        <v>253</v>
      </c>
      <c r="B148" s="150">
        <v>200</v>
      </c>
      <c r="C148" s="10">
        <v>5</v>
      </c>
      <c r="D148" s="11">
        <v>3</v>
      </c>
      <c r="E148" s="12" t="s">
        <v>252</v>
      </c>
      <c r="F148" s="13">
        <v>810</v>
      </c>
      <c r="G148" s="179">
        <v>0</v>
      </c>
      <c r="H148" s="179">
        <v>0</v>
      </c>
      <c r="I148" s="157">
        <v>0</v>
      </c>
    </row>
    <row r="149" spans="1:9" ht="24" hidden="1" customHeight="1" x14ac:dyDescent="0.2">
      <c r="A149" s="124" t="s">
        <v>220</v>
      </c>
      <c r="B149" s="283">
        <v>200</v>
      </c>
      <c r="C149" s="16">
        <v>5</v>
      </c>
      <c r="D149" s="16">
        <v>3</v>
      </c>
      <c r="E149" s="55" t="s">
        <v>221</v>
      </c>
      <c r="F149" s="18"/>
      <c r="G149" s="217">
        <f t="shared" ref="G149:I150" si="24">G150</f>
        <v>0</v>
      </c>
      <c r="H149" s="217">
        <f t="shared" si="24"/>
        <v>0</v>
      </c>
      <c r="I149" s="156">
        <f t="shared" si="24"/>
        <v>0</v>
      </c>
    </row>
    <row r="150" spans="1:9" ht="33" hidden="1" customHeight="1" x14ac:dyDescent="0.2">
      <c r="A150" s="196" t="s">
        <v>164</v>
      </c>
      <c r="B150" s="150">
        <v>200</v>
      </c>
      <c r="C150" s="21">
        <v>5</v>
      </c>
      <c r="D150" s="21">
        <v>3</v>
      </c>
      <c r="E150" s="35" t="s">
        <v>221</v>
      </c>
      <c r="F150" s="23">
        <v>200</v>
      </c>
      <c r="G150" s="193">
        <f t="shared" si="24"/>
        <v>0</v>
      </c>
      <c r="H150" s="193">
        <f t="shared" si="24"/>
        <v>0</v>
      </c>
      <c r="I150" s="157">
        <f t="shared" si="24"/>
        <v>0</v>
      </c>
    </row>
    <row r="151" spans="1:9" ht="33" hidden="1" customHeight="1" x14ac:dyDescent="0.2">
      <c r="A151" s="196" t="s">
        <v>18</v>
      </c>
      <c r="B151" s="150">
        <v>200</v>
      </c>
      <c r="C151" s="21">
        <v>5</v>
      </c>
      <c r="D151" s="21">
        <v>3</v>
      </c>
      <c r="E151" s="35" t="s">
        <v>221</v>
      </c>
      <c r="F151" s="23">
        <v>240</v>
      </c>
      <c r="G151" s="238">
        <v>0</v>
      </c>
      <c r="H151" s="238">
        <v>0</v>
      </c>
      <c r="I151" s="237">
        <v>0</v>
      </c>
    </row>
    <row r="152" spans="1:9" ht="15.95" customHeight="1" x14ac:dyDescent="0.2">
      <c r="A152" s="124" t="s">
        <v>107</v>
      </c>
      <c r="B152" s="283">
        <v>200</v>
      </c>
      <c r="C152" s="16">
        <v>8</v>
      </c>
      <c r="D152" s="16" t="s">
        <v>7</v>
      </c>
      <c r="E152" s="55" t="s">
        <v>7</v>
      </c>
      <c r="F152" s="18" t="s">
        <v>7</v>
      </c>
      <c r="G152" s="217">
        <f t="shared" ref="G152:I153" si="25">G153</f>
        <v>14742.699999999999</v>
      </c>
      <c r="H152" s="217">
        <f t="shared" si="25"/>
        <v>15000</v>
      </c>
      <c r="I152" s="159">
        <f t="shared" si="25"/>
        <v>15000</v>
      </c>
    </row>
    <row r="153" spans="1:9" ht="15.95" customHeight="1" x14ac:dyDescent="0.2">
      <c r="A153" s="124" t="s">
        <v>108</v>
      </c>
      <c r="B153" s="283">
        <v>200</v>
      </c>
      <c r="C153" s="16">
        <v>8</v>
      </c>
      <c r="D153" s="16">
        <v>1</v>
      </c>
      <c r="E153" s="55" t="s">
        <v>7</v>
      </c>
      <c r="F153" s="18" t="s">
        <v>7</v>
      </c>
      <c r="G153" s="217">
        <f t="shared" si="25"/>
        <v>14742.699999999999</v>
      </c>
      <c r="H153" s="217">
        <f t="shared" si="25"/>
        <v>15000</v>
      </c>
      <c r="I153" s="156">
        <f t="shared" si="25"/>
        <v>15000</v>
      </c>
    </row>
    <row r="154" spans="1:9" ht="61.5" customHeight="1" x14ac:dyDescent="0.2">
      <c r="A154" s="124" t="s">
        <v>232</v>
      </c>
      <c r="B154" s="283">
        <v>200</v>
      </c>
      <c r="C154" s="16">
        <v>8</v>
      </c>
      <c r="D154" s="16">
        <v>1</v>
      </c>
      <c r="E154" s="55" t="s">
        <v>109</v>
      </c>
      <c r="F154" s="18" t="s">
        <v>7</v>
      </c>
      <c r="G154" s="217">
        <f>G155+G158+G168+G171+G174</f>
        <v>14742.699999999999</v>
      </c>
      <c r="H154" s="217">
        <f>H155+H158+H168+H171+H174</f>
        <v>15000</v>
      </c>
      <c r="I154" s="156">
        <f>I155+I158+I168+I171+I174</f>
        <v>15000</v>
      </c>
    </row>
    <row r="155" spans="1:9" ht="96.75" hidden="1" customHeight="1" x14ac:dyDescent="0.2">
      <c r="A155" s="124" t="s">
        <v>233</v>
      </c>
      <c r="B155" s="283">
        <v>200</v>
      </c>
      <c r="C155" s="16">
        <v>8</v>
      </c>
      <c r="D155" s="16">
        <v>1</v>
      </c>
      <c r="E155" s="55" t="s">
        <v>110</v>
      </c>
      <c r="F155" s="18"/>
      <c r="G155" s="217">
        <f t="shared" ref="G155:I156" si="26">G156</f>
        <v>0</v>
      </c>
      <c r="H155" s="217">
        <f t="shared" si="26"/>
        <v>0</v>
      </c>
      <c r="I155" s="156">
        <f t="shared" si="26"/>
        <v>0</v>
      </c>
    </row>
    <row r="156" spans="1:9" ht="32.1" hidden="1" customHeight="1" x14ac:dyDescent="0.2">
      <c r="A156" s="196" t="s">
        <v>164</v>
      </c>
      <c r="B156" s="150">
        <v>200</v>
      </c>
      <c r="C156" s="21">
        <v>8</v>
      </c>
      <c r="D156" s="21">
        <v>1</v>
      </c>
      <c r="E156" s="35" t="s">
        <v>110</v>
      </c>
      <c r="F156" s="23">
        <v>200</v>
      </c>
      <c r="G156" s="193">
        <f t="shared" si="26"/>
        <v>0</v>
      </c>
      <c r="H156" s="193">
        <f t="shared" si="26"/>
        <v>0</v>
      </c>
      <c r="I156" s="158">
        <f t="shared" si="26"/>
        <v>0</v>
      </c>
    </row>
    <row r="157" spans="1:9" ht="32.1" hidden="1" customHeight="1" x14ac:dyDescent="0.2">
      <c r="A157" s="196" t="s">
        <v>18</v>
      </c>
      <c r="B157" s="150">
        <v>200</v>
      </c>
      <c r="C157" s="21">
        <v>8</v>
      </c>
      <c r="D157" s="21">
        <v>1</v>
      </c>
      <c r="E157" s="35" t="s">
        <v>110</v>
      </c>
      <c r="F157" s="23">
        <v>240</v>
      </c>
      <c r="G157" s="238">
        <v>0</v>
      </c>
      <c r="H157" s="238">
        <v>0</v>
      </c>
      <c r="I157" s="288">
        <v>0</v>
      </c>
    </row>
    <row r="158" spans="1:9" ht="50.25" customHeight="1" x14ac:dyDescent="0.2">
      <c r="A158" s="124" t="s">
        <v>251</v>
      </c>
      <c r="B158" s="283">
        <v>200</v>
      </c>
      <c r="C158" s="16">
        <v>8</v>
      </c>
      <c r="D158" s="16">
        <v>1</v>
      </c>
      <c r="E158" s="55" t="s">
        <v>111</v>
      </c>
      <c r="F158" s="18"/>
      <c r="G158" s="217">
        <f>G159+G161+G163+G165</f>
        <v>13848.4</v>
      </c>
      <c r="H158" s="217">
        <f>H159+H161+H165</f>
        <v>15000</v>
      </c>
      <c r="I158" s="156">
        <f>I159+I161+I165</f>
        <v>15000</v>
      </c>
    </row>
    <row r="159" spans="1:9" ht="78.75" customHeight="1" x14ac:dyDescent="0.2">
      <c r="A159" s="196" t="s">
        <v>13</v>
      </c>
      <c r="B159" s="150">
        <v>200</v>
      </c>
      <c r="C159" s="10">
        <v>8</v>
      </c>
      <c r="D159" s="11">
        <v>1</v>
      </c>
      <c r="E159" s="12" t="s">
        <v>111</v>
      </c>
      <c r="F159" s="13">
        <v>100</v>
      </c>
      <c r="G159" s="179">
        <f>G160</f>
        <v>6984.7</v>
      </c>
      <c r="H159" s="179">
        <f>H160</f>
        <v>9487.2999999999993</v>
      </c>
      <c r="I159" s="157">
        <f>I160</f>
        <v>9487.2999999999993</v>
      </c>
    </row>
    <row r="160" spans="1:9" ht="15.75" x14ac:dyDescent="0.2">
      <c r="A160" s="149" t="s">
        <v>112</v>
      </c>
      <c r="B160" s="150">
        <v>200</v>
      </c>
      <c r="C160" s="10">
        <v>8</v>
      </c>
      <c r="D160" s="11">
        <v>1</v>
      </c>
      <c r="E160" s="12" t="s">
        <v>111</v>
      </c>
      <c r="F160" s="13">
        <v>110</v>
      </c>
      <c r="G160" s="236">
        <f>6984.7</f>
        <v>6984.7</v>
      </c>
      <c r="H160" s="236">
        <v>9487.2999999999993</v>
      </c>
      <c r="I160" s="237">
        <v>9487.2999999999993</v>
      </c>
    </row>
    <row r="161" spans="1:9" ht="32.1" customHeight="1" x14ac:dyDescent="0.2">
      <c r="A161" s="37" t="s">
        <v>164</v>
      </c>
      <c r="B161" s="150">
        <v>200</v>
      </c>
      <c r="C161" s="20">
        <v>8</v>
      </c>
      <c r="D161" s="21">
        <v>1</v>
      </c>
      <c r="E161" s="12" t="s">
        <v>111</v>
      </c>
      <c r="F161" s="23">
        <v>200</v>
      </c>
      <c r="G161" s="180">
        <f>G162</f>
        <v>6850.7</v>
      </c>
      <c r="H161" s="180">
        <f>H162</f>
        <v>5500.7</v>
      </c>
      <c r="I161" s="158">
        <f>I162</f>
        <v>5500.7</v>
      </c>
    </row>
    <row r="162" spans="1:9" ht="32.1" customHeight="1" x14ac:dyDescent="0.2">
      <c r="A162" s="196" t="s">
        <v>18</v>
      </c>
      <c r="B162" s="150">
        <v>200</v>
      </c>
      <c r="C162" s="25">
        <v>8</v>
      </c>
      <c r="D162" s="26">
        <v>1</v>
      </c>
      <c r="E162" s="12" t="s">
        <v>111</v>
      </c>
      <c r="F162" s="28">
        <v>240</v>
      </c>
      <c r="G162" s="287">
        <f>6000.7+200+50+600</f>
        <v>6850.7</v>
      </c>
      <c r="H162" s="287">
        <v>5500.7</v>
      </c>
      <c r="I162" s="286">
        <v>5500.7</v>
      </c>
    </row>
    <row r="163" spans="1:9" ht="16.5" hidden="1" customHeight="1" x14ac:dyDescent="0.2">
      <c r="A163" s="200" t="s">
        <v>123</v>
      </c>
      <c r="B163" s="150">
        <v>200</v>
      </c>
      <c r="C163" s="20">
        <v>8</v>
      </c>
      <c r="D163" s="21">
        <v>1</v>
      </c>
      <c r="E163" s="12" t="s">
        <v>111</v>
      </c>
      <c r="F163" s="23">
        <v>300</v>
      </c>
      <c r="G163" s="193">
        <f>G164</f>
        <v>0</v>
      </c>
      <c r="H163" s="193">
        <f>H164</f>
        <v>0</v>
      </c>
      <c r="I163" s="193">
        <f>I164</f>
        <v>0</v>
      </c>
    </row>
    <row r="164" spans="1:9" ht="30" hidden="1" customHeight="1" x14ac:dyDescent="0.2">
      <c r="A164" s="200" t="s">
        <v>245</v>
      </c>
      <c r="B164" s="150">
        <v>200</v>
      </c>
      <c r="C164" s="25">
        <v>8</v>
      </c>
      <c r="D164" s="26">
        <v>1</v>
      </c>
      <c r="E164" s="12" t="s">
        <v>111</v>
      </c>
      <c r="F164" s="23">
        <v>320</v>
      </c>
      <c r="G164" s="238">
        <v>0</v>
      </c>
      <c r="H164" s="238">
        <v>0</v>
      </c>
      <c r="I164" s="249">
        <v>0</v>
      </c>
    </row>
    <row r="165" spans="1:9" ht="15.95" customHeight="1" x14ac:dyDescent="0.2">
      <c r="A165" s="196" t="s">
        <v>19</v>
      </c>
      <c r="B165" s="150">
        <v>200</v>
      </c>
      <c r="C165" s="10">
        <v>8</v>
      </c>
      <c r="D165" s="11">
        <v>1</v>
      </c>
      <c r="E165" s="12" t="s">
        <v>111</v>
      </c>
      <c r="F165" s="13">
        <v>800</v>
      </c>
      <c r="G165" s="179">
        <f>G167+G166</f>
        <v>13</v>
      </c>
      <c r="H165" s="179">
        <f>H167</f>
        <v>12</v>
      </c>
      <c r="I165" s="157">
        <f>I167</f>
        <v>12</v>
      </c>
    </row>
    <row r="166" spans="1:9" ht="15.95" hidden="1" customHeight="1" x14ac:dyDescent="0.2">
      <c r="A166" s="37" t="s">
        <v>39</v>
      </c>
      <c r="B166" s="150">
        <v>200</v>
      </c>
      <c r="C166" s="21">
        <v>8</v>
      </c>
      <c r="D166" s="21">
        <v>1</v>
      </c>
      <c r="E166" s="12" t="s">
        <v>111</v>
      </c>
      <c r="F166" s="13">
        <v>830</v>
      </c>
      <c r="G166" s="236">
        <v>0</v>
      </c>
      <c r="H166" s="236">
        <v>0</v>
      </c>
      <c r="I166" s="237">
        <v>0</v>
      </c>
    </row>
    <row r="167" spans="1:9" ht="15.95" customHeight="1" x14ac:dyDescent="0.2">
      <c r="A167" s="196" t="s">
        <v>20</v>
      </c>
      <c r="B167" s="150">
        <v>200</v>
      </c>
      <c r="C167" s="10">
        <v>8</v>
      </c>
      <c r="D167" s="11">
        <v>1</v>
      </c>
      <c r="E167" s="12" t="s">
        <v>111</v>
      </c>
      <c r="F167" s="13">
        <v>850</v>
      </c>
      <c r="G167" s="236">
        <f>12+1</f>
        <v>13</v>
      </c>
      <c r="H167" s="236">
        <v>12</v>
      </c>
      <c r="I167" s="237">
        <v>12</v>
      </c>
    </row>
    <row r="168" spans="1:9" ht="28.5" customHeight="1" x14ac:dyDescent="0.2">
      <c r="A168" s="285" t="s">
        <v>198</v>
      </c>
      <c r="B168" s="283">
        <v>200</v>
      </c>
      <c r="C168" s="15">
        <v>8</v>
      </c>
      <c r="D168" s="16">
        <v>1</v>
      </c>
      <c r="E168" s="5" t="s">
        <v>113</v>
      </c>
      <c r="F168" s="18"/>
      <c r="G168" s="181">
        <f t="shared" ref="G168:I169" si="27">G169</f>
        <v>894.3</v>
      </c>
      <c r="H168" s="181">
        <f t="shared" si="27"/>
        <v>0</v>
      </c>
      <c r="I168" s="159">
        <f t="shared" si="27"/>
        <v>0</v>
      </c>
    </row>
    <row r="169" spans="1:9" ht="81" customHeight="1" x14ac:dyDescent="0.2">
      <c r="A169" s="196" t="s">
        <v>13</v>
      </c>
      <c r="B169" s="150">
        <v>200</v>
      </c>
      <c r="C169" s="20">
        <v>8</v>
      </c>
      <c r="D169" s="21">
        <v>1</v>
      </c>
      <c r="E169" s="12" t="s">
        <v>113</v>
      </c>
      <c r="F169" s="23">
        <v>100</v>
      </c>
      <c r="G169" s="180">
        <f t="shared" si="27"/>
        <v>894.3</v>
      </c>
      <c r="H169" s="180">
        <f t="shared" si="27"/>
        <v>0</v>
      </c>
      <c r="I169" s="158">
        <f t="shared" si="27"/>
        <v>0</v>
      </c>
    </row>
    <row r="170" spans="1:9" ht="15.95" customHeight="1" x14ac:dyDescent="0.2">
      <c r="A170" s="149" t="s">
        <v>112</v>
      </c>
      <c r="B170" s="150">
        <v>200</v>
      </c>
      <c r="C170" s="20">
        <v>8</v>
      </c>
      <c r="D170" s="21">
        <v>1</v>
      </c>
      <c r="E170" s="12" t="s">
        <v>113</v>
      </c>
      <c r="F170" s="23">
        <v>110</v>
      </c>
      <c r="G170" s="238">
        <f>502.6+391.7</f>
        <v>894.3</v>
      </c>
      <c r="H170" s="234">
        <v>0</v>
      </c>
      <c r="I170" s="235">
        <v>0</v>
      </c>
    </row>
    <row r="171" spans="1:9" ht="65.25" hidden="1" customHeight="1" x14ac:dyDescent="0.2">
      <c r="A171" s="148" t="s">
        <v>250</v>
      </c>
      <c r="B171" s="150">
        <v>200</v>
      </c>
      <c r="C171" s="3">
        <v>8</v>
      </c>
      <c r="D171" s="4">
        <v>1</v>
      </c>
      <c r="E171" s="5" t="s">
        <v>249</v>
      </c>
      <c r="F171" s="6"/>
      <c r="G171" s="178">
        <f t="shared" ref="G171:I172" si="28">G172</f>
        <v>0</v>
      </c>
      <c r="H171" s="178">
        <f t="shared" si="28"/>
        <v>0</v>
      </c>
      <c r="I171" s="156">
        <f t="shared" si="28"/>
        <v>0</v>
      </c>
    </row>
    <row r="172" spans="1:9" ht="36" hidden="1" customHeight="1" x14ac:dyDescent="0.2">
      <c r="A172" s="196" t="s">
        <v>71</v>
      </c>
      <c r="B172" s="150">
        <v>200</v>
      </c>
      <c r="C172" s="10">
        <v>8</v>
      </c>
      <c r="D172" s="11">
        <v>1</v>
      </c>
      <c r="E172" s="12" t="s">
        <v>249</v>
      </c>
      <c r="F172" s="13">
        <v>200</v>
      </c>
      <c r="G172" s="179">
        <f t="shared" si="28"/>
        <v>0</v>
      </c>
      <c r="H172" s="179">
        <f t="shared" si="28"/>
        <v>0</v>
      </c>
      <c r="I172" s="157">
        <f t="shared" si="28"/>
        <v>0</v>
      </c>
    </row>
    <row r="173" spans="1:9" ht="15.95" hidden="1" customHeight="1" x14ac:dyDescent="0.2">
      <c r="A173" s="196" t="s">
        <v>18</v>
      </c>
      <c r="B173" s="150">
        <v>200</v>
      </c>
      <c r="C173" s="10">
        <v>8</v>
      </c>
      <c r="D173" s="11">
        <v>1</v>
      </c>
      <c r="E173" s="12" t="s">
        <v>249</v>
      </c>
      <c r="F173" s="13">
        <v>240</v>
      </c>
      <c r="G173" s="179">
        <v>0</v>
      </c>
      <c r="H173" s="179">
        <v>0</v>
      </c>
      <c r="I173" s="157">
        <v>0</v>
      </c>
    </row>
    <row r="174" spans="1:9" ht="64.5" hidden="1" customHeight="1" x14ac:dyDescent="0.2">
      <c r="A174" s="148" t="s">
        <v>248</v>
      </c>
      <c r="B174" s="150">
        <v>200</v>
      </c>
      <c r="C174" s="3">
        <v>8</v>
      </c>
      <c r="D174" s="4">
        <v>1</v>
      </c>
      <c r="E174" s="5" t="s">
        <v>247</v>
      </c>
      <c r="F174" s="6"/>
      <c r="G174" s="178">
        <f t="shared" ref="G174:I175" si="29">G175</f>
        <v>0</v>
      </c>
      <c r="H174" s="178">
        <f t="shared" si="29"/>
        <v>0</v>
      </c>
      <c r="I174" s="156">
        <f t="shared" si="29"/>
        <v>0</v>
      </c>
    </row>
    <row r="175" spans="1:9" ht="29.25" hidden="1" customHeight="1" x14ac:dyDescent="0.2">
      <c r="A175" s="196" t="s">
        <v>71</v>
      </c>
      <c r="B175" s="150">
        <v>200</v>
      </c>
      <c r="C175" s="10">
        <v>8</v>
      </c>
      <c r="D175" s="11">
        <v>1</v>
      </c>
      <c r="E175" s="12" t="s">
        <v>247</v>
      </c>
      <c r="F175" s="23">
        <v>200</v>
      </c>
      <c r="G175" s="179">
        <f t="shared" si="29"/>
        <v>0</v>
      </c>
      <c r="H175" s="179">
        <f t="shared" si="29"/>
        <v>0</v>
      </c>
      <c r="I175" s="157">
        <f t="shared" si="29"/>
        <v>0</v>
      </c>
    </row>
    <row r="176" spans="1:9" ht="33" hidden="1" customHeight="1" x14ac:dyDescent="0.2">
      <c r="A176" s="196" t="s">
        <v>18</v>
      </c>
      <c r="B176" s="150">
        <v>200</v>
      </c>
      <c r="C176" s="10">
        <v>8</v>
      </c>
      <c r="D176" s="11">
        <v>1</v>
      </c>
      <c r="E176" s="12" t="s">
        <v>247</v>
      </c>
      <c r="F176" s="23">
        <v>240</v>
      </c>
      <c r="G176" s="179">
        <v>0</v>
      </c>
      <c r="H176" s="179">
        <v>0</v>
      </c>
      <c r="I176" s="157">
        <v>0</v>
      </c>
    </row>
    <row r="177" spans="1:9" ht="15.95" customHeight="1" x14ac:dyDescent="0.2">
      <c r="A177" s="203" t="s">
        <v>119</v>
      </c>
      <c r="B177" s="283">
        <v>200</v>
      </c>
      <c r="C177" s="15">
        <v>10</v>
      </c>
      <c r="D177" s="21"/>
      <c r="E177" s="12"/>
      <c r="F177" s="23"/>
      <c r="G177" s="181">
        <f t="shared" ref="G177:I180" si="30">G178</f>
        <v>450.6</v>
      </c>
      <c r="H177" s="181">
        <f t="shared" si="30"/>
        <v>450.6</v>
      </c>
      <c r="I177" s="159">
        <f t="shared" si="30"/>
        <v>450.6</v>
      </c>
    </row>
    <row r="178" spans="1:9" ht="15.95" customHeight="1" x14ac:dyDescent="0.2">
      <c r="A178" s="203" t="s">
        <v>120</v>
      </c>
      <c r="B178" s="283">
        <v>200</v>
      </c>
      <c r="C178" s="15">
        <v>10</v>
      </c>
      <c r="D178" s="16">
        <v>1</v>
      </c>
      <c r="E178" s="17" t="s">
        <v>7</v>
      </c>
      <c r="F178" s="18" t="s">
        <v>7</v>
      </c>
      <c r="G178" s="181">
        <f t="shared" si="30"/>
        <v>450.6</v>
      </c>
      <c r="H178" s="181">
        <f t="shared" si="30"/>
        <v>450.6</v>
      </c>
      <c r="I178" s="159">
        <f t="shared" si="30"/>
        <v>450.6</v>
      </c>
    </row>
    <row r="179" spans="1:9" ht="15.95" customHeight="1" x14ac:dyDescent="0.2">
      <c r="A179" s="284" t="s">
        <v>121</v>
      </c>
      <c r="B179" s="150">
        <v>200</v>
      </c>
      <c r="C179" s="25">
        <v>10</v>
      </c>
      <c r="D179" s="26">
        <v>1</v>
      </c>
      <c r="E179" s="36" t="s">
        <v>10</v>
      </c>
      <c r="F179" s="28" t="s">
        <v>7</v>
      </c>
      <c r="G179" s="182">
        <f t="shared" si="30"/>
        <v>450.6</v>
      </c>
      <c r="H179" s="182">
        <f t="shared" si="30"/>
        <v>450.6</v>
      </c>
      <c r="I179" s="160">
        <f t="shared" si="30"/>
        <v>450.6</v>
      </c>
    </row>
    <row r="180" spans="1:9" ht="32.1" customHeight="1" x14ac:dyDescent="0.2">
      <c r="A180" s="37" t="s">
        <v>122</v>
      </c>
      <c r="B180" s="150">
        <v>200</v>
      </c>
      <c r="C180" s="10">
        <v>10</v>
      </c>
      <c r="D180" s="11">
        <v>1</v>
      </c>
      <c r="E180" s="12" t="s">
        <v>162</v>
      </c>
      <c r="F180" s="13" t="s">
        <v>7</v>
      </c>
      <c r="G180" s="179">
        <f t="shared" si="30"/>
        <v>450.6</v>
      </c>
      <c r="H180" s="179">
        <f t="shared" si="30"/>
        <v>450.6</v>
      </c>
      <c r="I180" s="157">
        <f t="shared" si="30"/>
        <v>450.6</v>
      </c>
    </row>
    <row r="181" spans="1:9" ht="15.95" customHeight="1" x14ac:dyDescent="0.2">
      <c r="A181" s="200" t="s">
        <v>123</v>
      </c>
      <c r="B181" s="150">
        <v>200</v>
      </c>
      <c r="C181" s="20">
        <v>10</v>
      </c>
      <c r="D181" s="21">
        <v>1</v>
      </c>
      <c r="E181" s="12" t="s">
        <v>162</v>
      </c>
      <c r="F181" s="23">
        <v>300</v>
      </c>
      <c r="G181" s="180">
        <f>G183+G182</f>
        <v>450.6</v>
      </c>
      <c r="H181" s="180">
        <f>H183+H182</f>
        <v>450.6</v>
      </c>
      <c r="I181" s="158">
        <f>I183+I182</f>
        <v>450.6</v>
      </c>
    </row>
    <row r="182" spans="1:9" ht="27.75" customHeight="1" x14ac:dyDescent="0.2">
      <c r="A182" s="50" t="s">
        <v>246</v>
      </c>
      <c r="B182" s="150">
        <v>200</v>
      </c>
      <c r="C182" s="20">
        <v>10</v>
      </c>
      <c r="D182" s="21">
        <v>1</v>
      </c>
      <c r="E182" s="35" t="s">
        <v>162</v>
      </c>
      <c r="F182" s="23">
        <v>310</v>
      </c>
      <c r="G182" s="234">
        <v>450.6</v>
      </c>
      <c r="H182" s="234">
        <v>450.6</v>
      </c>
      <c r="I182" s="235">
        <v>450.6</v>
      </c>
    </row>
    <row r="183" spans="1:9" ht="31.5" hidden="1" customHeight="1" x14ac:dyDescent="0.2">
      <c r="A183" s="200" t="s">
        <v>245</v>
      </c>
      <c r="B183" s="150">
        <v>200</v>
      </c>
      <c r="C183" s="20">
        <v>10</v>
      </c>
      <c r="D183" s="21">
        <v>1</v>
      </c>
      <c r="E183" s="35" t="s">
        <v>162</v>
      </c>
      <c r="F183" s="23">
        <v>320</v>
      </c>
      <c r="G183" s="180">
        <f>120.9-120.9</f>
        <v>0</v>
      </c>
      <c r="H183" s="180">
        <v>0</v>
      </c>
      <c r="I183" s="158">
        <v>0</v>
      </c>
    </row>
    <row r="184" spans="1:9" ht="15.95" customHeight="1" x14ac:dyDescent="0.2">
      <c r="A184" s="202" t="s">
        <v>124</v>
      </c>
      <c r="B184" s="283">
        <v>200</v>
      </c>
      <c r="C184" s="30">
        <v>11</v>
      </c>
      <c r="D184" s="31" t="s">
        <v>7</v>
      </c>
      <c r="E184" s="32" t="s">
        <v>7</v>
      </c>
      <c r="F184" s="33" t="s">
        <v>7</v>
      </c>
      <c r="G184" s="183">
        <f t="shared" ref="G184:I186" si="31">G185</f>
        <v>900</v>
      </c>
      <c r="H184" s="183">
        <f t="shared" si="31"/>
        <v>900</v>
      </c>
      <c r="I184" s="161">
        <f t="shared" si="31"/>
        <v>900</v>
      </c>
    </row>
    <row r="185" spans="1:9" ht="31.5" x14ac:dyDescent="0.2">
      <c r="A185" s="124" t="s">
        <v>129</v>
      </c>
      <c r="B185" s="283">
        <v>200</v>
      </c>
      <c r="C185" s="16">
        <v>11</v>
      </c>
      <c r="D185" s="16">
        <v>5</v>
      </c>
      <c r="E185" s="55" t="s">
        <v>7</v>
      </c>
      <c r="F185" s="18" t="s">
        <v>7</v>
      </c>
      <c r="G185" s="181">
        <f t="shared" si="31"/>
        <v>900</v>
      </c>
      <c r="H185" s="181">
        <f t="shared" si="31"/>
        <v>900</v>
      </c>
      <c r="I185" s="159">
        <f t="shared" si="31"/>
        <v>900</v>
      </c>
    </row>
    <row r="186" spans="1:9" ht="63" x14ac:dyDescent="0.2">
      <c r="A186" s="124" t="s">
        <v>230</v>
      </c>
      <c r="B186" s="283">
        <v>200</v>
      </c>
      <c r="C186" s="16">
        <v>11</v>
      </c>
      <c r="D186" s="16">
        <v>5</v>
      </c>
      <c r="E186" s="55" t="s">
        <v>125</v>
      </c>
      <c r="F186" s="18"/>
      <c r="G186" s="181">
        <f t="shared" si="31"/>
        <v>900</v>
      </c>
      <c r="H186" s="181">
        <f t="shared" si="31"/>
        <v>900</v>
      </c>
      <c r="I186" s="159">
        <f t="shared" si="31"/>
        <v>900</v>
      </c>
    </row>
    <row r="187" spans="1:9" ht="61.5" customHeight="1" x14ac:dyDescent="0.2">
      <c r="A187" s="196" t="s">
        <v>244</v>
      </c>
      <c r="B187" s="150">
        <v>200</v>
      </c>
      <c r="C187" s="21">
        <v>11</v>
      </c>
      <c r="D187" s="21">
        <v>5</v>
      </c>
      <c r="E187" s="35" t="s">
        <v>126</v>
      </c>
      <c r="F187" s="23" t="s">
        <v>7</v>
      </c>
      <c r="G187" s="180">
        <f>G188+G190</f>
        <v>900</v>
      </c>
      <c r="H187" s="180">
        <f>H188</f>
        <v>900</v>
      </c>
      <c r="I187" s="158">
        <f>I188</f>
        <v>900</v>
      </c>
    </row>
    <row r="188" spans="1:9" ht="36" customHeight="1" x14ac:dyDescent="0.2">
      <c r="A188" s="37" t="s">
        <v>164</v>
      </c>
      <c r="B188" s="150">
        <v>200</v>
      </c>
      <c r="C188" s="10">
        <v>11</v>
      </c>
      <c r="D188" s="11">
        <v>5</v>
      </c>
      <c r="E188" s="12" t="s">
        <v>126</v>
      </c>
      <c r="F188" s="13">
        <v>200</v>
      </c>
      <c r="G188" s="179">
        <f>G189</f>
        <v>900</v>
      </c>
      <c r="H188" s="179">
        <f>H189</f>
        <v>900</v>
      </c>
      <c r="I188" s="157">
        <f>I189</f>
        <v>900</v>
      </c>
    </row>
    <row r="189" spans="1:9" ht="36" customHeight="1" x14ac:dyDescent="0.2">
      <c r="A189" s="200" t="s">
        <v>18</v>
      </c>
      <c r="B189" s="150">
        <v>200</v>
      </c>
      <c r="C189" s="10">
        <v>11</v>
      </c>
      <c r="D189" s="11">
        <v>5</v>
      </c>
      <c r="E189" s="12" t="s">
        <v>126</v>
      </c>
      <c r="F189" s="23">
        <v>240</v>
      </c>
      <c r="G189" s="234">
        <v>900</v>
      </c>
      <c r="H189" s="234">
        <v>900</v>
      </c>
      <c r="I189" s="235">
        <v>900</v>
      </c>
    </row>
    <row r="190" spans="1:9" ht="33.75" hidden="1" customHeight="1" x14ac:dyDescent="0.2">
      <c r="A190" s="37" t="s">
        <v>216</v>
      </c>
      <c r="B190" s="150">
        <v>200</v>
      </c>
      <c r="C190" s="10">
        <v>11</v>
      </c>
      <c r="D190" s="11">
        <v>5</v>
      </c>
      <c r="E190" s="12" t="s">
        <v>126</v>
      </c>
      <c r="F190" s="23">
        <v>400</v>
      </c>
      <c r="G190" s="180">
        <f>G191</f>
        <v>0</v>
      </c>
      <c r="H190" s="180">
        <f>H191</f>
        <v>0</v>
      </c>
      <c r="I190" s="158">
        <f>I191</f>
        <v>0</v>
      </c>
    </row>
    <row r="191" spans="1:9" ht="21" hidden="1" customHeight="1" x14ac:dyDescent="0.2">
      <c r="A191" s="9" t="s">
        <v>217</v>
      </c>
      <c r="B191" s="150">
        <v>200</v>
      </c>
      <c r="C191" s="10">
        <v>11</v>
      </c>
      <c r="D191" s="11">
        <v>5</v>
      </c>
      <c r="E191" s="12" t="s">
        <v>126</v>
      </c>
      <c r="F191" s="23">
        <v>410</v>
      </c>
      <c r="G191" s="180">
        <f>1200-1200</f>
        <v>0</v>
      </c>
      <c r="H191" s="180">
        <v>0</v>
      </c>
      <c r="I191" s="158">
        <v>0</v>
      </c>
    </row>
    <row r="192" spans="1:9" ht="20.100000000000001" customHeight="1" x14ac:dyDescent="0.2">
      <c r="A192" s="124" t="s">
        <v>130</v>
      </c>
      <c r="B192" s="283">
        <v>200</v>
      </c>
      <c r="C192" s="16">
        <v>99</v>
      </c>
      <c r="D192" s="16"/>
      <c r="E192" s="55" t="s">
        <v>7</v>
      </c>
      <c r="F192" s="18" t="s">
        <v>7</v>
      </c>
      <c r="G192" s="217">
        <f t="shared" ref="G192:I196" si="32">G193</f>
        <v>0</v>
      </c>
      <c r="H192" s="217">
        <f t="shared" si="32"/>
        <v>1574</v>
      </c>
      <c r="I192" s="19">
        <f t="shared" si="32"/>
        <v>3278.2</v>
      </c>
    </row>
    <row r="193" spans="1:9" ht="20.100000000000001" customHeight="1" x14ac:dyDescent="0.2">
      <c r="A193" s="196" t="s">
        <v>130</v>
      </c>
      <c r="B193" s="150">
        <v>200</v>
      </c>
      <c r="C193" s="21">
        <v>99</v>
      </c>
      <c r="D193" s="21">
        <v>99</v>
      </c>
      <c r="E193" s="35"/>
      <c r="F193" s="23"/>
      <c r="G193" s="193">
        <f t="shared" si="32"/>
        <v>0</v>
      </c>
      <c r="H193" s="193">
        <f t="shared" si="32"/>
        <v>1574</v>
      </c>
      <c r="I193" s="24">
        <f t="shared" si="32"/>
        <v>3278.2</v>
      </c>
    </row>
    <row r="194" spans="1:9" ht="20.100000000000001" customHeight="1" x14ac:dyDescent="0.2">
      <c r="A194" s="196" t="s">
        <v>9</v>
      </c>
      <c r="B194" s="150">
        <v>200</v>
      </c>
      <c r="C194" s="21">
        <v>99</v>
      </c>
      <c r="D194" s="21">
        <v>99</v>
      </c>
      <c r="E194" s="35" t="s">
        <v>10</v>
      </c>
      <c r="F194" s="23"/>
      <c r="G194" s="193">
        <f t="shared" si="32"/>
        <v>0</v>
      </c>
      <c r="H194" s="193">
        <f t="shared" si="32"/>
        <v>1574</v>
      </c>
      <c r="I194" s="24">
        <f t="shared" si="32"/>
        <v>3278.2</v>
      </c>
    </row>
    <row r="195" spans="1:9" ht="20.100000000000001" customHeight="1" x14ac:dyDescent="0.2">
      <c r="A195" s="196" t="s">
        <v>130</v>
      </c>
      <c r="B195" s="150">
        <v>200</v>
      </c>
      <c r="C195" s="21">
        <v>99</v>
      </c>
      <c r="D195" s="21">
        <v>99</v>
      </c>
      <c r="E195" s="35" t="s">
        <v>131</v>
      </c>
      <c r="F195" s="23"/>
      <c r="G195" s="193">
        <f t="shared" si="32"/>
        <v>0</v>
      </c>
      <c r="H195" s="193">
        <f t="shared" si="32"/>
        <v>1574</v>
      </c>
      <c r="I195" s="24">
        <f t="shared" si="32"/>
        <v>3278.2</v>
      </c>
    </row>
    <row r="196" spans="1:9" ht="20.100000000000001" customHeight="1" x14ac:dyDescent="0.2">
      <c r="A196" s="196" t="s">
        <v>130</v>
      </c>
      <c r="B196" s="150">
        <v>200</v>
      </c>
      <c r="C196" s="21">
        <v>99</v>
      </c>
      <c r="D196" s="21">
        <v>99</v>
      </c>
      <c r="E196" s="35" t="s">
        <v>131</v>
      </c>
      <c r="F196" s="23">
        <v>900</v>
      </c>
      <c r="G196" s="193">
        <f t="shared" si="32"/>
        <v>0</v>
      </c>
      <c r="H196" s="193">
        <f t="shared" si="32"/>
        <v>1574</v>
      </c>
      <c r="I196" s="24">
        <f t="shared" si="32"/>
        <v>3278.2</v>
      </c>
    </row>
    <row r="197" spans="1:9" ht="20.100000000000001" customHeight="1" x14ac:dyDescent="0.2">
      <c r="A197" s="196" t="s">
        <v>130</v>
      </c>
      <c r="B197" s="150">
        <v>200</v>
      </c>
      <c r="C197" s="21">
        <v>99</v>
      </c>
      <c r="D197" s="21">
        <v>99</v>
      </c>
      <c r="E197" s="35" t="s">
        <v>131</v>
      </c>
      <c r="F197" s="23">
        <v>990</v>
      </c>
      <c r="G197" s="238">
        <v>0</v>
      </c>
      <c r="H197" s="238">
        <v>1574</v>
      </c>
      <c r="I197" s="249">
        <v>3278.2</v>
      </c>
    </row>
    <row r="198" spans="1:9" ht="22.5" customHeight="1" x14ac:dyDescent="0.25">
      <c r="A198" s="282" t="s">
        <v>132</v>
      </c>
      <c r="B198" s="282"/>
      <c r="C198" s="282"/>
      <c r="D198" s="282"/>
      <c r="E198" s="175"/>
      <c r="F198" s="281"/>
      <c r="G198" s="217">
        <f>G10+G58+G65+G71+G90+G152+G177+G184+G192</f>
        <v>126369.90000000001</v>
      </c>
      <c r="H198" s="217">
        <f>H10+H58+H65+H71+H90+H152+H177+H184+H192</f>
        <v>63322.700000000004</v>
      </c>
      <c r="I198" s="159">
        <f>I10+I58+I65+I71+I90+I152+I177+I184+I192</f>
        <v>65941.3</v>
      </c>
    </row>
    <row r="199" spans="1:9" ht="12.75" customHeight="1" x14ac:dyDescent="0.25">
      <c r="A199" s="82"/>
      <c r="B199" s="82"/>
      <c r="C199" s="92"/>
      <c r="D199" s="92"/>
      <c r="E199" s="91"/>
      <c r="F199" s="89"/>
      <c r="G199" s="89"/>
      <c r="H199" s="89"/>
      <c r="I199" s="90"/>
    </row>
    <row r="200" spans="1:9" ht="12.75" customHeight="1" x14ac:dyDescent="0.2">
      <c r="A200" s="82"/>
      <c r="B200" s="82"/>
      <c r="C200" s="93"/>
      <c r="D200" s="93"/>
      <c r="E200" s="90"/>
      <c r="F200" s="93"/>
      <c r="G200" s="93"/>
      <c r="H200" s="93"/>
      <c r="I200" s="93"/>
    </row>
    <row r="201" spans="1:9" ht="14.25" customHeight="1" x14ac:dyDescent="0.2">
      <c r="A201" s="82"/>
      <c r="B201" s="82"/>
      <c r="C201" s="92"/>
      <c r="D201" s="92"/>
      <c r="E201" s="93"/>
      <c r="F201" s="89"/>
      <c r="G201" s="89"/>
      <c r="H201" s="89"/>
      <c r="I201" s="90"/>
    </row>
    <row r="202" spans="1:9" ht="15.75" x14ac:dyDescent="0.25">
      <c r="A202" s="83"/>
      <c r="B202" s="83"/>
      <c r="C202" s="94"/>
      <c r="D202" s="94"/>
      <c r="E202" s="90"/>
      <c r="F202" s="94"/>
      <c r="G202" s="94"/>
      <c r="H202" s="94"/>
      <c r="I202" s="94"/>
    </row>
    <row r="203" spans="1:9" ht="15.75" x14ac:dyDescent="0.25">
      <c r="A203" s="95"/>
      <c r="B203" s="95"/>
    </row>
    <row r="204" spans="1:9" ht="15.75" x14ac:dyDescent="0.25">
      <c r="A204" s="95"/>
      <c r="B204" s="95"/>
    </row>
    <row r="205" spans="1:9" ht="15" x14ac:dyDescent="0.2">
      <c r="A205" s="96"/>
      <c r="B205" s="96"/>
    </row>
    <row r="206" spans="1:9" ht="15" x14ac:dyDescent="0.2">
      <c r="A206" s="97"/>
      <c r="B206" s="97"/>
    </row>
    <row r="207" spans="1:9" ht="15" x14ac:dyDescent="0.2">
      <c r="A207" s="96"/>
      <c r="B207" s="96"/>
    </row>
  </sheetData>
  <mergeCells count="11">
    <mergeCell ref="G7:I7"/>
    <mergeCell ref="B7:B8"/>
    <mergeCell ref="G1:I1"/>
    <mergeCell ref="G2:I2"/>
    <mergeCell ref="G3:I3"/>
    <mergeCell ref="A5:I5"/>
    <mergeCell ref="A7:A8"/>
    <mergeCell ref="C7:C8"/>
    <mergeCell ref="D7:D8"/>
    <mergeCell ref="E7:E8"/>
    <mergeCell ref="F7:F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7" fitToHeight="3" orientation="portrait" r:id="rId1"/>
  <headerFooter alignWithMargins="0">
    <oddFooter>Страница &amp;P из &amp;N</oddFooter>
  </headerFooter>
  <rowBreaks count="1" manualBreakCount="1">
    <brk id="15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P15" sqref="P15"/>
    </sheetView>
  </sheetViews>
  <sheetFormatPr defaultRowHeight="15" x14ac:dyDescent="0.25"/>
  <cols>
    <col min="1" max="1" width="40.28515625" customWidth="1"/>
    <col min="10" max="11" width="11" customWidth="1"/>
    <col min="12" max="12" width="10.5703125" customWidth="1"/>
  </cols>
  <sheetData>
    <row r="1" spans="1:13" ht="15.75" x14ac:dyDescent="0.25">
      <c r="A1" s="298"/>
      <c r="B1" s="298"/>
      <c r="C1" s="298"/>
      <c r="D1" s="298"/>
      <c r="E1" s="298"/>
      <c r="F1" s="298"/>
      <c r="G1" s="298"/>
      <c r="H1" s="298"/>
      <c r="I1" s="299"/>
      <c r="J1" s="325" t="s">
        <v>185</v>
      </c>
      <c r="K1" s="351"/>
      <c r="L1" s="351"/>
      <c r="M1" s="298"/>
    </row>
    <row r="2" spans="1:13" ht="42" customHeight="1" x14ac:dyDescent="0.25">
      <c r="A2" s="298"/>
      <c r="B2" s="298"/>
      <c r="C2" s="298"/>
      <c r="D2" s="298"/>
      <c r="E2" s="298"/>
      <c r="F2" s="298"/>
      <c r="G2" s="298"/>
      <c r="H2" s="298"/>
      <c r="I2" s="300"/>
      <c r="J2" s="328" t="s">
        <v>271</v>
      </c>
      <c r="K2" s="352"/>
      <c r="L2" s="352"/>
      <c r="M2" s="298"/>
    </row>
    <row r="3" spans="1:13" ht="19.5" customHeight="1" x14ac:dyDescent="0.25">
      <c r="A3" s="298"/>
      <c r="B3" s="298"/>
      <c r="C3" s="298"/>
      <c r="D3" s="298"/>
      <c r="E3" s="298"/>
      <c r="F3" s="298"/>
      <c r="G3" s="298"/>
      <c r="H3" s="298"/>
      <c r="I3" s="300"/>
      <c r="J3" s="353" t="s">
        <v>295</v>
      </c>
      <c r="K3" s="354"/>
      <c r="L3" s="354"/>
      <c r="M3" s="298"/>
    </row>
    <row r="4" spans="1:13" ht="15.75" x14ac:dyDescent="0.25">
      <c r="A4" s="298"/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</row>
    <row r="5" spans="1:13" ht="15.75" x14ac:dyDescent="0.25">
      <c r="A5" s="327" t="s">
        <v>272</v>
      </c>
      <c r="B5" s="327"/>
      <c r="C5" s="327"/>
      <c r="D5" s="327"/>
      <c r="E5" s="327"/>
      <c r="F5" s="327"/>
      <c r="G5" s="327"/>
      <c r="H5" s="327"/>
      <c r="I5" s="327"/>
      <c r="J5" s="327"/>
      <c r="K5" s="355"/>
      <c r="L5" s="355"/>
      <c r="M5" s="298"/>
    </row>
    <row r="6" spans="1:13" ht="15.75" x14ac:dyDescent="0.25">
      <c r="A6" s="327"/>
      <c r="B6" s="327"/>
      <c r="C6" s="327"/>
      <c r="D6" s="327"/>
      <c r="E6" s="327"/>
      <c r="F6" s="327"/>
      <c r="G6" s="327"/>
      <c r="H6" s="327"/>
      <c r="I6" s="327"/>
      <c r="J6" s="327"/>
      <c r="K6" s="355"/>
      <c r="L6" s="355"/>
      <c r="M6" s="298"/>
    </row>
    <row r="7" spans="1:13" ht="21" customHeight="1" x14ac:dyDescent="0.25">
      <c r="A7" s="298"/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301" t="s">
        <v>161</v>
      </c>
      <c r="M7" s="298"/>
    </row>
    <row r="8" spans="1:13" ht="39" customHeight="1" x14ac:dyDescent="0.25">
      <c r="A8" s="356" t="s">
        <v>273</v>
      </c>
      <c r="B8" s="358" t="s">
        <v>274</v>
      </c>
      <c r="C8" s="359"/>
      <c r="D8" s="359"/>
      <c r="E8" s="359"/>
      <c r="F8" s="359"/>
      <c r="G8" s="359"/>
      <c r="H8" s="359"/>
      <c r="I8" s="360"/>
      <c r="J8" s="361" t="s">
        <v>275</v>
      </c>
      <c r="K8" s="362"/>
      <c r="L8" s="363"/>
      <c r="M8" s="298"/>
    </row>
    <row r="9" spans="1:13" ht="33" customHeight="1" x14ac:dyDescent="0.25">
      <c r="A9" s="357"/>
      <c r="B9" s="302" t="s">
        <v>137</v>
      </c>
      <c r="C9" s="302" t="s">
        <v>1</v>
      </c>
      <c r="D9" s="302" t="s">
        <v>2</v>
      </c>
      <c r="E9" s="358" t="s">
        <v>3</v>
      </c>
      <c r="F9" s="359"/>
      <c r="G9" s="359"/>
      <c r="H9" s="360"/>
      <c r="I9" s="302" t="s">
        <v>4</v>
      </c>
      <c r="J9" s="302" t="s">
        <v>181</v>
      </c>
      <c r="K9" s="302" t="s">
        <v>182</v>
      </c>
      <c r="L9" s="302" t="s">
        <v>194</v>
      </c>
      <c r="M9" s="298"/>
    </row>
    <row r="10" spans="1:13" ht="15.75" x14ac:dyDescent="0.25">
      <c r="A10" s="303" t="s">
        <v>276</v>
      </c>
      <c r="B10" s="304"/>
      <c r="C10" s="304"/>
      <c r="D10" s="304"/>
      <c r="E10" s="304"/>
      <c r="F10" s="304"/>
      <c r="G10" s="304"/>
      <c r="H10" s="304"/>
      <c r="I10" s="304"/>
      <c r="J10" s="305">
        <f>J11+J15+J17+J19</f>
        <v>53745.1</v>
      </c>
      <c r="K10" s="320">
        <f t="shared" ref="K10:L10" si="0">K11+K15+K17+K19</f>
        <v>690.7</v>
      </c>
      <c r="L10" s="320">
        <f t="shared" si="0"/>
        <v>0</v>
      </c>
      <c r="M10" s="298"/>
    </row>
    <row r="11" spans="1:13" ht="78" customHeight="1" x14ac:dyDescent="0.25">
      <c r="A11" s="148" t="s">
        <v>224</v>
      </c>
      <c r="B11" s="306"/>
      <c r="C11" s="306"/>
      <c r="D11" s="306"/>
      <c r="E11" s="306"/>
      <c r="F11" s="306"/>
      <c r="G11" s="306"/>
      <c r="H11" s="306"/>
      <c r="I11" s="306"/>
      <c r="J11" s="314">
        <f>SUM(J12:J14)</f>
        <v>16246</v>
      </c>
      <c r="K11" s="311">
        <f>K12</f>
        <v>0</v>
      </c>
      <c r="L11" s="311">
        <f>L12</f>
        <v>0</v>
      </c>
      <c r="M11" s="298"/>
    </row>
    <row r="12" spans="1:13" ht="95.25" customHeight="1" x14ac:dyDescent="0.25">
      <c r="A12" s="309" t="s">
        <v>286</v>
      </c>
      <c r="B12" s="307">
        <v>200</v>
      </c>
      <c r="C12" s="307" t="s">
        <v>279</v>
      </c>
      <c r="D12" s="307" t="s">
        <v>280</v>
      </c>
      <c r="E12" s="307" t="s">
        <v>281</v>
      </c>
      <c r="F12" s="307" t="s">
        <v>278</v>
      </c>
      <c r="G12" s="307" t="s">
        <v>277</v>
      </c>
      <c r="H12" s="307" t="s">
        <v>282</v>
      </c>
      <c r="I12" s="308">
        <v>410</v>
      </c>
      <c r="J12" s="312">
        <f>900+1600</f>
        <v>2500</v>
      </c>
      <c r="K12" s="312">
        <v>0</v>
      </c>
      <c r="L12" s="312">
        <v>0</v>
      </c>
      <c r="M12" s="298"/>
    </row>
    <row r="13" spans="1:13" ht="96" customHeight="1" x14ac:dyDescent="0.25">
      <c r="A13" s="309" t="s">
        <v>287</v>
      </c>
      <c r="B13" s="307" t="s">
        <v>288</v>
      </c>
      <c r="C13" s="307" t="s">
        <v>279</v>
      </c>
      <c r="D13" s="307" t="s">
        <v>280</v>
      </c>
      <c r="E13" s="307" t="s">
        <v>281</v>
      </c>
      <c r="F13" s="307" t="s">
        <v>278</v>
      </c>
      <c r="G13" s="307" t="s">
        <v>277</v>
      </c>
      <c r="H13" s="307" t="s">
        <v>282</v>
      </c>
      <c r="I13" s="308">
        <v>410</v>
      </c>
      <c r="J13" s="312">
        <f>7000</f>
        <v>7000</v>
      </c>
      <c r="K13" s="312">
        <v>0</v>
      </c>
      <c r="L13" s="312">
        <v>0</v>
      </c>
      <c r="M13" s="298"/>
    </row>
    <row r="14" spans="1:13" ht="96" customHeight="1" x14ac:dyDescent="0.25">
      <c r="A14" s="309" t="s">
        <v>285</v>
      </c>
      <c r="B14" s="307" t="s">
        <v>288</v>
      </c>
      <c r="C14" s="307" t="s">
        <v>279</v>
      </c>
      <c r="D14" s="307" t="s">
        <v>280</v>
      </c>
      <c r="E14" s="307" t="s">
        <v>281</v>
      </c>
      <c r="F14" s="307" t="s">
        <v>278</v>
      </c>
      <c r="G14" s="307" t="s">
        <v>277</v>
      </c>
      <c r="H14" s="307" t="s">
        <v>282</v>
      </c>
      <c r="I14" s="308">
        <v>410</v>
      </c>
      <c r="J14" s="378">
        <v>6746</v>
      </c>
      <c r="K14" s="312"/>
      <c r="L14" s="312"/>
      <c r="M14" s="298"/>
    </row>
    <row r="15" spans="1:13" ht="83.25" customHeight="1" x14ac:dyDescent="0.25">
      <c r="A15" s="255" t="s">
        <v>214</v>
      </c>
      <c r="B15" s="307"/>
      <c r="C15" s="307"/>
      <c r="D15" s="307"/>
      <c r="E15" s="307"/>
      <c r="F15" s="307"/>
      <c r="G15" s="307"/>
      <c r="H15" s="307"/>
      <c r="I15" s="308"/>
      <c r="J15" s="315">
        <f>J16</f>
        <v>36982.9</v>
      </c>
      <c r="K15" s="313">
        <f>K16</f>
        <v>0</v>
      </c>
      <c r="L15" s="313">
        <f>L16</f>
        <v>0</v>
      </c>
      <c r="M15" s="298"/>
    </row>
    <row r="16" spans="1:13" ht="82.5" customHeight="1" x14ac:dyDescent="0.25">
      <c r="A16" s="309" t="s">
        <v>285</v>
      </c>
      <c r="B16" s="307">
        <v>200</v>
      </c>
      <c r="C16" s="307" t="s">
        <v>279</v>
      </c>
      <c r="D16" s="307" t="s">
        <v>280</v>
      </c>
      <c r="E16" s="307" t="s">
        <v>281</v>
      </c>
      <c r="F16" s="307" t="s">
        <v>278</v>
      </c>
      <c r="G16" s="307" t="s">
        <v>277</v>
      </c>
      <c r="H16" s="307" t="s">
        <v>283</v>
      </c>
      <c r="I16" s="308">
        <v>410</v>
      </c>
      <c r="J16" s="312">
        <f>18766.5+18216.4</f>
        <v>36982.9</v>
      </c>
      <c r="K16" s="312">
        <v>0</v>
      </c>
      <c r="L16" s="312">
        <v>0</v>
      </c>
      <c r="M16" s="298"/>
    </row>
    <row r="17" spans="1:13" ht="80.25" customHeight="1" x14ac:dyDescent="0.25">
      <c r="A17" s="2" t="s">
        <v>218</v>
      </c>
      <c r="B17" s="304"/>
      <c r="C17" s="304"/>
      <c r="D17" s="304"/>
      <c r="E17" s="304"/>
      <c r="F17" s="304"/>
      <c r="G17" s="304"/>
      <c r="H17" s="304"/>
      <c r="I17" s="304"/>
      <c r="J17" s="314">
        <f>J18</f>
        <v>516.20000000000005</v>
      </c>
      <c r="K17" s="311">
        <f>K18</f>
        <v>0</v>
      </c>
      <c r="L17" s="311">
        <f>L18</f>
        <v>0</v>
      </c>
      <c r="M17" s="298"/>
    </row>
    <row r="18" spans="1:13" ht="90.75" customHeight="1" x14ac:dyDescent="0.25">
      <c r="A18" s="310" t="s">
        <v>285</v>
      </c>
      <c r="B18" s="307">
        <v>200</v>
      </c>
      <c r="C18" s="307" t="s">
        <v>279</v>
      </c>
      <c r="D18" s="307" t="s">
        <v>280</v>
      </c>
      <c r="E18" s="307" t="s">
        <v>281</v>
      </c>
      <c r="F18" s="307" t="s">
        <v>278</v>
      </c>
      <c r="G18" s="307" t="s">
        <v>277</v>
      </c>
      <c r="H18" s="307" t="s">
        <v>284</v>
      </c>
      <c r="I18" s="308">
        <v>410</v>
      </c>
      <c r="J18" s="312">
        <v>516.20000000000005</v>
      </c>
      <c r="K18" s="312">
        <v>0</v>
      </c>
      <c r="L18" s="312">
        <v>0</v>
      </c>
      <c r="M18" s="298"/>
    </row>
    <row r="19" spans="1:13" ht="49.5" customHeight="1" x14ac:dyDescent="0.25">
      <c r="A19" s="318" t="s">
        <v>262</v>
      </c>
      <c r="B19" s="319"/>
      <c r="C19" s="319"/>
      <c r="D19" s="319"/>
      <c r="E19" s="319"/>
      <c r="F19" s="319"/>
      <c r="G19" s="319"/>
      <c r="H19" s="319"/>
      <c r="I19" s="319"/>
      <c r="J19" s="323">
        <v>0</v>
      </c>
      <c r="K19" s="323">
        <f>K20</f>
        <v>690.7</v>
      </c>
      <c r="L19" s="323">
        <v>0</v>
      </c>
      <c r="M19" s="298"/>
    </row>
    <row r="20" spans="1:13" ht="24" customHeight="1" x14ac:dyDescent="0.25">
      <c r="A20" s="310" t="s">
        <v>289</v>
      </c>
      <c r="B20" s="321">
        <v>200</v>
      </c>
      <c r="C20" s="321" t="s">
        <v>290</v>
      </c>
      <c r="D20" s="321" t="s">
        <v>277</v>
      </c>
      <c r="E20" s="321" t="s">
        <v>293</v>
      </c>
      <c r="F20" s="321" t="s">
        <v>278</v>
      </c>
      <c r="G20" s="321" t="s">
        <v>291</v>
      </c>
      <c r="H20" s="321" t="s">
        <v>292</v>
      </c>
      <c r="I20" s="322">
        <v>410</v>
      </c>
      <c r="J20" s="324">
        <v>0</v>
      </c>
      <c r="K20" s="324">
        <v>690.7</v>
      </c>
      <c r="L20" s="324">
        <v>0</v>
      </c>
      <c r="M20" s="298"/>
    </row>
    <row r="21" spans="1:13" ht="15.75" x14ac:dyDescent="0.25">
      <c r="A21" s="298"/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</row>
    <row r="22" spans="1:13" ht="15.75" x14ac:dyDescent="0.25">
      <c r="A22" s="298"/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</row>
    <row r="23" spans="1:13" ht="15.75" x14ac:dyDescent="0.25">
      <c r="A23" s="298"/>
      <c r="B23" s="298"/>
      <c r="C23" s="298"/>
      <c r="D23" s="298"/>
      <c r="E23" s="298"/>
      <c r="F23" s="298"/>
      <c r="G23" s="298"/>
      <c r="H23" s="298"/>
      <c r="I23" s="298"/>
      <c r="J23" s="298"/>
      <c r="K23" s="298"/>
      <c r="L23" s="298"/>
      <c r="M23" s="298"/>
    </row>
    <row r="24" spans="1:13" ht="15.75" x14ac:dyDescent="0.25">
      <c r="A24" s="298"/>
      <c r="B24" s="298"/>
      <c r="C24" s="298"/>
      <c r="D24" s="298"/>
      <c r="E24" s="298"/>
      <c r="F24" s="298"/>
      <c r="G24" s="298"/>
      <c r="H24" s="298"/>
      <c r="I24" s="298"/>
      <c r="J24" s="298"/>
      <c r="K24" s="298"/>
      <c r="L24" s="298"/>
      <c r="M24" s="298"/>
    </row>
    <row r="25" spans="1:13" ht="15.75" x14ac:dyDescent="0.25">
      <c r="A25" s="298"/>
      <c r="B25" s="298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</row>
    <row r="26" spans="1:13" ht="15.75" x14ac:dyDescent="0.25">
      <c r="A26" s="298"/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</row>
    <row r="27" spans="1:13" ht="15.75" x14ac:dyDescent="0.25">
      <c r="A27" s="298"/>
      <c r="B27" s="298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</row>
  </sheetData>
  <mergeCells count="8">
    <mergeCell ref="J1:L1"/>
    <mergeCell ref="J2:L2"/>
    <mergeCell ref="J3:L3"/>
    <mergeCell ref="A5:L6"/>
    <mergeCell ref="A8:A9"/>
    <mergeCell ref="B8:I8"/>
    <mergeCell ref="J8:L8"/>
    <mergeCell ref="E9:H9"/>
  </mergeCells>
  <pageMargins left="0.7" right="0.7" top="0.75" bottom="0.75" header="0.3" footer="0.3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90" zoomScaleNormal="90" workbookViewId="0">
      <selection activeCell="C16" sqref="C16"/>
    </sheetView>
  </sheetViews>
  <sheetFormatPr defaultRowHeight="12.75" x14ac:dyDescent="0.2"/>
  <cols>
    <col min="1" max="1" width="24.5703125" style="134" customWidth="1"/>
    <col min="2" max="2" width="49.28515625" style="134" customWidth="1"/>
    <col min="3" max="3" width="12.42578125" style="134" customWidth="1"/>
    <col min="4" max="4" width="11.5703125" style="134" customWidth="1"/>
    <col min="5" max="5" width="12.42578125" style="134" customWidth="1"/>
    <col min="6" max="258" width="9.140625" style="134"/>
    <col min="259" max="259" width="21.28515625" style="134" customWidth="1"/>
    <col min="260" max="260" width="49.28515625" style="134" customWidth="1"/>
    <col min="261" max="261" width="10.5703125" style="134" customWidth="1"/>
    <col min="262" max="514" width="9.140625" style="134"/>
    <col min="515" max="515" width="21.28515625" style="134" customWidth="1"/>
    <col min="516" max="516" width="49.28515625" style="134" customWidth="1"/>
    <col min="517" max="517" width="10.5703125" style="134" customWidth="1"/>
    <col min="518" max="770" width="9.140625" style="134"/>
    <col min="771" max="771" width="21.28515625" style="134" customWidth="1"/>
    <col min="772" max="772" width="49.28515625" style="134" customWidth="1"/>
    <col min="773" max="773" width="10.5703125" style="134" customWidth="1"/>
    <col min="774" max="1026" width="9.140625" style="134"/>
    <col min="1027" max="1027" width="21.28515625" style="134" customWidth="1"/>
    <col min="1028" max="1028" width="49.28515625" style="134" customWidth="1"/>
    <col min="1029" max="1029" width="10.5703125" style="134" customWidth="1"/>
    <col min="1030" max="1282" width="9.140625" style="134"/>
    <col min="1283" max="1283" width="21.28515625" style="134" customWidth="1"/>
    <col min="1284" max="1284" width="49.28515625" style="134" customWidth="1"/>
    <col min="1285" max="1285" width="10.5703125" style="134" customWidth="1"/>
    <col min="1286" max="1538" width="9.140625" style="134"/>
    <col min="1539" max="1539" width="21.28515625" style="134" customWidth="1"/>
    <col min="1540" max="1540" width="49.28515625" style="134" customWidth="1"/>
    <col min="1541" max="1541" width="10.5703125" style="134" customWidth="1"/>
    <col min="1542" max="1794" width="9.140625" style="134"/>
    <col min="1795" max="1795" width="21.28515625" style="134" customWidth="1"/>
    <col min="1796" max="1796" width="49.28515625" style="134" customWidth="1"/>
    <col min="1797" max="1797" width="10.5703125" style="134" customWidth="1"/>
    <col min="1798" max="2050" width="9.140625" style="134"/>
    <col min="2051" max="2051" width="21.28515625" style="134" customWidth="1"/>
    <col min="2052" max="2052" width="49.28515625" style="134" customWidth="1"/>
    <col min="2053" max="2053" width="10.5703125" style="134" customWidth="1"/>
    <col min="2054" max="2306" width="9.140625" style="134"/>
    <col min="2307" max="2307" width="21.28515625" style="134" customWidth="1"/>
    <col min="2308" max="2308" width="49.28515625" style="134" customWidth="1"/>
    <col min="2309" max="2309" width="10.5703125" style="134" customWidth="1"/>
    <col min="2310" max="2562" width="9.140625" style="134"/>
    <col min="2563" max="2563" width="21.28515625" style="134" customWidth="1"/>
    <col min="2564" max="2564" width="49.28515625" style="134" customWidth="1"/>
    <col min="2565" max="2565" width="10.5703125" style="134" customWidth="1"/>
    <col min="2566" max="2818" width="9.140625" style="134"/>
    <col min="2819" max="2819" width="21.28515625" style="134" customWidth="1"/>
    <col min="2820" max="2820" width="49.28515625" style="134" customWidth="1"/>
    <col min="2821" max="2821" width="10.5703125" style="134" customWidth="1"/>
    <col min="2822" max="3074" width="9.140625" style="134"/>
    <col min="3075" max="3075" width="21.28515625" style="134" customWidth="1"/>
    <col min="3076" max="3076" width="49.28515625" style="134" customWidth="1"/>
    <col min="3077" max="3077" width="10.5703125" style="134" customWidth="1"/>
    <col min="3078" max="3330" width="9.140625" style="134"/>
    <col min="3331" max="3331" width="21.28515625" style="134" customWidth="1"/>
    <col min="3332" max="3332" width="49.28515625" style="134" customWidth="1"/>
    <col min="3333" max="3333" width="10.5703125" style="134" customWidth="1"/>
    <col min="3334" max="3586" width="9.140625" style="134"/>
    <col min="3587" max="3587" width="21.28515625" style="134" customWidth="1"/>
    <col min="3588" max="3588" width="49.28515625" style="134" customWidth="1"/>
    <col min="3589" max="3589" width="10.5703125" style="134" customWidth="1"/>
    <col min="3590" max="3842" width="9.140625" style="134"/>
    <col min="3843" max="3843" width="21.28515625" style="134" customWidth="1"/>
    <col min="3844" max="3844" width="49.28515625" style="134" customWidth="1"/>
    <col min="3845" max="3845" width="10.5703125" style="134" customWidth="1"/>
    <col min="3846" max="4098" width="9.140625" style="134"/>
    <col min="4099" max="4099" width="21.28515625" style="134" customWidth="1"/>
    <col min="4100" max="4100" width="49.28515625" style="134" customWidth="1"/>
    <col min="4101" max="4101" width="10.5703125" style="134" customWidth="1"/>
    <col min="4102" max="4354" width="9.140625" style="134"/>
    <col min="4355" max="4355" width="21.28515625" style="134" customWidth="1"/>
    <col min="4356" max="4356" width="49.28515625" style="134" customWidth="1"/>
    <col min="4357" max="4357" width="10.5703125" style="134" customWidth="1"/>
    <col min="4358" max="4610" width="9.140625" style="134"/>
    <col min="4611" max="4611" width="21.28515625" style="134" customWidth="1"/>
    <col min="4612" max="4612" width="49.28515625" style="134" customWidth="1"/>
    <col min="4613" max="4613" width="10.5703125" style="134" customWidth="1"/>
    <col min="4614" max="4866" width="9.140625" style="134"/>
    <col min="4867" max="4867" width="21.28515625" style="134" customWidth="1"/>
    <col min="4868" max="4868" width="49.28515625" style="134" customWidth="1"/>
    <col min="4869" max="4869" width="10.5703125" style="134" customWidth="1"/>
    <col min="4870" max="5122" width="9.140625" style="134"/>
    <col min="5123" max="5123" width="21.28515625" style="134" customWidth="1"/>
    <col min="5124" max="5124" width="49.28515625" style="134" customWidth="1"/>
    <col min="5125" max="5125" width="10.5703125" style="134" customWidth="1"/>
    <col min="5126" max="5378" width="9.140625" style="134"/>
    <col min="5379" max="5379" width="21.28515625" style="134" customWidth="1"/>
    <col min="5380" max="5380" width="49.28515625" style="134" customWidth="1"/>
    <col min="5381" max="5381" width="10.5703125" style="134" customWidth="1"/>
    <col min="5382" max="5634" width="9.140625" style="134"/>
    <col min="5635" max="5635" width="21.28515625" style="134" customWidth="1"/>
    <col min="5636" max="5636" width="49.28515625" style="134" customWidth="1"/>
    <col min="5637" max="5637" width="10.5703125" style="134" customWidth="1"/>
    <col min="5638" max="5890" width="9.140625" style="134"/>
    <col min="5891" max="5891" width="21.28515625" style="134" customWidth="1"/>
    <col min="5892" max="5892" width="49.28515625" style="134" customWidth="1"/>
    <col min="5893" max="5893" width="10.5703125" style="134" customWidth="1"/>
    <col min="5894" max="6146" width="9.140625" style="134"/>
    <col min="6147" max="6147" width="21.28515625" style="134" customWidth="1"/>
    <col min="6148" max="6148" width="49.28515625" style="134" customWidth="1"/>
    <col min="6149" max="6149" width="10.5703125" style="134" customWidth="1"/>
    <col min="6150" max="6402" width="9.140625" style="134"/>
    <col min="6403" max="6403" width="21.28515625" style="134" customWidth="1"/>
    <col min="6404" max="6404" width="49.28515625" style="134" customWidth="1"/>
    <col min="6405" max="6405" width="10.5703125" style="134" customWidth="1"/>
    <col min="6406" max="6658" width="9.140625" style="134"/>
    <col min="6659" max="6659" width="21.28515625" style="134" customWidth="1"/>
    <col min="6660" max="6660" width="49.28515625" style="134" customWidth="1"/>
    <col min="6661" max="6661" width="10.5703125" style="134" customWidth="1"/>
    <col min="6662" max="6914" width="9.140625" style="134"/>
    <col min="6915" max="6915" width="21.28515625" style="134" customWidth="1"/>
    <col min="6916" max="6916" width="49.28515625" style="134" customWidth="1"/>
    <col min="6917" max="6917" width="10.5703125" style="134" customWidth="1"/>
    <col min="6918" max="7170" width="9.140625" style="134"/>
    <col min="7171" max="7171" width="21.28515625" style="134" customWidth="1"/>
    <col min="7172" max="7172" width="49.28515625" style="134" customWidth="1"/>
    <col min="7173" max="7173" width="10.5703125" style="134" customWidth="1"/>
    <col min="7174" max="7426" width="9.140625" style="134"/>
    <col min="7427" max="7427" width="21.28515625" style="134" customWidth="1"/>
    <col min="7428" max="7428" width="49.28515625" style="134" customWidth="1"/>
    <col min="7429" max="7429" width="10.5703125" style="134" customWidth="1"/>
    <col min="7430" max="7682" width="9.140625" style="134"/>
    <col min="7683" max="7683" width="21.28515625" style="134" customWidth="1"/>
    <col min="7684" max="7684" width="49.28515625" style="134" customWidth="1"/>
    <col min="7685" max="7685" width="10.5703125" style="134" customWidth="1"/>
    <col min="7686" max="7938" width="9.140625" style="134"/>
    <col min="7939" max="7939" width="21.28515625" style="134" customWidth="1"/>
    <col min="7940" max="7940" width="49.28515625" style="134" customWidth="1"/>
    <col min="7941" max="7941" width="10.5703125" style="134" customWidth="1"/>
    <col min="7942" max="8194" width="9.140625" style="134"/>
    <col min="8195" max="8195" width="21.28515625" style="134" customWidth="1"/>
    <col min="8196" max="8196" width="49.28515625" style="134" customWidth="1"/>
    <col min="8197" max="8197" width="10.5703125" style="134" customWidth="1"/>
    <col min="8198" max="8450" width="9.140625" style="134"/>
    <col min="8451" max="8451" width="21.28515625" style="134" customWidth="1"/>
    <col min="8452" max="8452" width="49.28515625" style="134" customWidth="1"/>
    <col min="8453" max="8453" width="10.5703125" style="134" customWidth="1"/>
    <col min="8454" max="8706" width="9.140625" style="134"/>
    <col min="8707" max="8707" width="21.28515625" style="134" customWidth="1"/>
    <col min="8708" max="8708" width="49.28515625" style="134" customWidth="1"/>
    <col min="8709" max="8709" width="10.5703125" style="134" customWidth="1"/>
    <col min="8710" max="8962" width="9.140625" style="134"/>
    <col min="8963" max="8963" width="21.28515625" style="134" customWidth="1"/>
    <col min="8964" max="8964" width="49.28515625" style="134" customWidth="1"/>
    <col min="8965" max="8965" width="10.5703125" style="134" customWidth="1"/>
    <col min="8966" max="9218" width="9.140625" style="134"/>
    <col min="9219" max="9219" width="21.28515625" style="134" customWidth="1"/>
    <col min="9220" max="9220" width="49.28515625" style="134" customWidth="1"/>
    <col min="9221" max="9221" width="10.5703125" style="134" customWidth="1"/>
    <col min="9222" max="9474" width="9.140625" style="134"/>
    <col min="9475" max="9475" width="21.28515625" style="134" customWidth="1"/>
    <col min="9476" max="9476" width="49.28515625" style="134" customWidth="1"/>
    <col min="9477" max="9477" width="10.5703125" style="134" customWidth="1"/>
    <col min="9478" max="9730" width="9.140625" style="134"/>
    <col min="9731" max="9731" width="21.28515625" style="134" customWidth="1"/>
    <col min="9732" max="9732" width="49.28515625" style="134" customWidth="1"/>
    <col min="9733" max="9733" width="10.5703125" style="134" customWidth="1"/>
    <col min="9734" max="9986" width="9.140625" style="134"/>
    <col min="9987" max="9987" width="21.28515625" style="134" customWidth="1"/>
    <col min="9988" max="9988" width="49.28515625" style="134" customWidth="1"/>
    <col min="9989" max="9989" width="10.5703125" style="134" customWidth="1"/>
    <col min="9990" max="10242" width="9.140625" style="134"/>
    <col min="10243" max="10243" width="21.28515625" style="134" customWidth="1"/>
    <col min="10244" max="10244" width="49.28515625" style="134" customWidth="1"/>
    <col min="10245" max="10245" width="10.5703125" style="134" customWidth="1"/>
    <col min="10246" max="10498" width="9.140625" style="134"/>
    <col min="10499" max="10499" width="21.28515625" style="134" customWidth="1"/>
    <col min="10500" max="10500" width="49.28515625" style="134" customWidth="1"/>
    <col min="10501" max="10501" width="10.5703125" style="134" customWidth="1"/>
    <col min="10502" max="10754" width="9.140625" style="134"/>
    <col min="10755" max="10755" width="21.28515625" style="134" customWidth="1"/>
    <col min="10756" max="10756" width="49.28515625" style="134" customWidth="1"/>
    <col min="10757" max="10757" width="10.5703125" style="134" customWidth="1"/>
    <col min="10758" max="11010" width="9.140625" style="134"/>
    <col min="11011" max="11011" width="21.28515625" style="134" customWidth="1"/>
    <col min="11012" max="11012" width="49.28515625" style="134" customWidth="1"/>
    <col min="11013" max="11013" width="10.5703125" style="134" customWidth="1"/>
    <col min="11014" max="11266" width="9.140625" style="134"/>
    <col min="11267" max="11267" width="21.28515625" style="134" customWidth="1"/>
    <col min="11268" max="11268" width="49.28515625" style="134" customWidth="1"/>
    <col min="11269" max="11269" width="10.5703125" style="134" customWidth="1"/>
    <col min="11270" max="11522" width="9.140625" style="134"/>
    <col min="11523" max="11523" width="21.28515625" style="134" customWidth="1"/>
    <col min="11524" max="11524" width="49.28515625" style="134" customWidth="1"/>
    <col min="11525" max="11525" width="10.5703125" style="134" customWidth="1"/>
    <col min="11526" max="11778" width="9.140625" style="134"/>
    <col min="11779" max="11779" width="21.28515625" style="134" customWidth="1"/>
    <col min="11780" max="11780" width="49.28515625" style="134" customWidth="1"/>
    <col min="11781" max="11781" width="10.5703125" style="134" customWidth="1"/>
    <col min="11782" max="12034" width="9.140625" style="134"/>
    <col min="12035" max="12035" width="21.28515625" style="134" customWidth="1"/>
    <col min="12036" max="12036" width="49.28515625" style="134" customWidth="1"/>
    <col min="12037" max="12037" width="10.5703125" style="134" customWidth="1"/>
    <col min="12038" max="12290" width="9.140625" style="134"/>
    <col min="12291" max="12291" width="21.28515625" style="134" customWidth="1"/>
    <col min="12292" max="12292" width="49.28515625" style="134" customWidth="1"/>
    <col min="12293" max="12293" width="10.5703125" style="134" customWidth="1"/>
    <col min="12294" max="12546" width="9.140625" style="134"/>
    <col min="12547" max="12547" width="21.28515625" style="134" customWidth="1"/>
    <col min="12548" max="12548" width="49.28515625" style="134" customWidth="1"/>
    <col min="12549" max="12549" width="10.5703125" style="134" customWidth="1"/>
    <col min="12550" max="12802" width="9.140625" style="134"/>
    <col min="12803" max="12803" width="21.28515625" style="134" customWidth="1"/>
    <col min="12804" max="12804" width="49.28515625" style="134" customWidth="1"/>
    <col min="12805" max="12805" width="10.5703125" style="134" customWidth="1"/>
    <col min="12806" max="13058" width="9.140625" style="134"/>
    <col min="13059" max="13059" width="21.28515625" style="134" customWidth="1"/>
    <col min="13060" max="13060" width="49.28515625" style="134" customWidth="1"/>
    <col min="13061" max="13061" width="10.5703125" style="134" customWidth="1"/>
    <col min="13062" max="13314" width="9.140625" style="134"/>
    <col min="13315" max="13315" width="21.28515625" style="134" customWidth="1"/>
    <col min="13316" max="13316" width="49.28515625" style="134" customWidth="1"/>
    <col min="13317" max="13317" width="10.5703125" style="134" customWidth="1"/>
    <col min="13318" max="13570" width="9.140625" style="134"/>
    <col min="13571" max="13571" width="21.28515625" style="134" customWidth="1"/>
    <col min="13572" max="13572" width="49.28515625" style="134" customWidth="1"/>
    <col min="13573" max="13573" width="10.5703125" style="134" customWidth="1"/>
    <col min="13574" max="13826" width="9.140625" style="134"/>
    <col min="13827" max="13827" width="21.28515625" style="134" customWidth="1"/>
    <col min="13828" max="13828" width="49.28515625" style="134" customWidth="1"/>
    <col min="13829" max="13829" width="10.5703125" style="134" customWidth="1"/>
    <col min="13830" max="14082" width="9.140625" style="134"/>
    <col min="14083" max="14083" width="21.28515625" style="134" customWidth="1"/>
    <col min="14084" max="14084" width="49.28515625" style="134" customWidth="1"/>
    <col min="14085" max="14085" width="10.5703125" style="134" customWidth="1"/>
    <col min="14086" max="14338" width="9.140625" style="134"/>
    <col min="14339" max="14339" width="21.28515625" style="134" customWidth="1"/>
    <col min="14340" max="14340" width="49.28515625" style="134" customWidth="1"/>
    <col min="14341" max="14341" width="10.5703125" style="134" customWidth="1"/>
    <col min="14342" max="14594" width="9.140625" style="134"/>
    <col min="14595" max="14595" width="21.28515625" style="134" customWidth="1"/>
    <col min="14596" max="14596" width="49.28515625" style="134" customWidth="1"/>
    <col min="14597" max="14597" width="10.5703125" style="134" customWidth="1"/>
    <col min="14598" max="14850" width="9.140625" style="134"/>
    <col min="14851" max="14851" width="21.28515625" style="134" customWidth="1"/>
    <col min="14852" max="14852" width="49.28515625" style="134" customWidth="1"/>
    <col min="14853" max="14853" width="10.5703125" style="134" customWidth="1"/>
    <col min="14854" max="15106" width="9.140625" style="134"/>
    <col min="15107" max="15107" width="21.28515625" style="134" customWidth="1"/>
    <col min="15108" max="15108" width="49.28515625" style="134" customWidth="1"/>
    <col min="15109" max="15109" width="10.5703125" style="134" customWidth="1"/>
    <col min="15110" max="15362" width="9.140625" style="134"/>
    <col min="15363" max="15363" width="21.28515625" style="134" customWidth="1"/>
    <col min="15364" max="15364" width="49.28515625" style="134" customWidth="1"/>
    <col min="15365" max="15365" width="10.5703125" style="134" customWidth="1"/>
    <col min="15366" max="15618" width="9.140625" style="134"/>
    <col min="15619" max="15619" width="21.28515625" style="134" customWidth="1"/>
    <col min="15620" max="15620" width="49.28515625" style="134" customWidth="1"/>
    <col min="15621" max="15621" width="10.5703125" style="134" customWidth="1"/>
    <col min="15622" max="15874" width="9.140625" style="134"/>
    <col min="15875" max="15875" width="21.28515625" style="134" customWidth="1"/>
    <col min="15876" max="15876" width="49.28515625" style="134" customWidth="1"/>
    <col min="15877" max="15877" width="10.5703125" style="134" customWidth="1"/>
    <col min="15878" max="16130" width="9.140625" style="134"/>
    <col min="16131" max="16131" width="21.28515625" style="134" customWidth="1"/>
    <col min="16132" max="16132" width="49.28515625" style="134" customWidth="1"/>
    <col min="16133" max="16133" width="10.5703125" style="134" customWidth="1"/>
    <col min="16134" max="16384" width="9.140625" style="134"/>
  </cols>
  <sheetData>
    <row r="1" spans="1:10" ht="15" customHeight="1" x14ac:dyDescent="0.25">
      <c r="B1" s="176"/>
      <c r="C1" s="364" t="s">
        <v>160</v>
      </c>
      <c r="D1" s="365"/>
      <c r="E1" s="365"/>
    </row>
    <row r="2" spans="1:10" ht="56.25" customHeight="1" x14ac:dyDescent="0.2">
      <c r="B2" s="174"/>
      <c r="C2" s="328" t="s">
        <v>213</v>
      </c>
      <c r="D2" s="352"/>
      <c r="E2" s="352"/>
    </row>
    <row r="3" spans="1:10" ht="15" x14ac:dyDescent="0.25">
      <c r="B3" s="172"/>
      <c r="C3" s="334" t="s">
        <v>295</v>
      </c>
      <c r="D3" s="335"/>
      <c r="E3" s="335"/>
    </row>
    <row r="4" spans="1:10" ht="14.25" customHeight="1" x14ac:dyDescent="0.2">
      <c r="A4" s="133"/>
      <c r="B4" s="368"/>
      <c r="C4" s="368"/>
      <c r="D4" s="368"/>
      <c r="E4" s="368"/>
    </row>
    <row r="5" spans="1:10" ht="32.25" customHeight="1" x14ac:dyDescent="0.2">
      <c r="A5" s="369" t="s">
        <v>195</v>
      </c>
      <c r="B5" s="369"/>
      <c r="C5" s="369"/>
      <c r="D5" s="369"/>
      <c r="E5" s="369"/>
    </row>
    <row r="6" spans="1:10" ht="16.5" customHeight="1" x14ac:dyDescent="0.2">
      <c r="A6" s="141"/>
      <c r="B6" s="141"/>
      <c r="C6" s="177"/>
      <c r="D6" s="177"/>
      <c r="E6" s="141"/>
    </row>
    <row r="7" spans="1:10" ht="15" x14ac:dyDescent="0.2">
      <c r="A7" s="135"/>
      <c r="B7" s="135"/>
      <c r="C7" s="135"/>
      <c r="D7" s="135"/>
      <c r="E7" s="136" t="s">
        <v>161</v>
      </c>
    </row>
    <row r="8" spans="1:10" ht="38.25" customHeight="1" x14ac:dyDescent="0.2">
      <c r="A8" s="370" t="s">
        <v>139</v>
      </c>
      <c r="B8" s="371" t="s">
        <v>180</v>
      </c>
      <c r="C8" s="373" t="s">
        <v>5</v>
      </c>
      <c r="D8" s="331"/>
      <c r="E8" s="374"/>
      <c r="J8" s="132"/>
    </row>
    <row r="9" spans="1:10" ht="40.5" customHeight="1" x14ac:dyDescent="0.2">
      <c r="A9" s="333"/>
      <c r="B9" s="372"/>
      <c r="C9" s="194" t="s">
        <v>181</v>
      </c>
      <c r="D9" s="194" t="s">
        <v>182</v>
      </c>
      <c r="E9" s="194" t="s">
        <v>194</v>
      </c>
      <c r="J9" s="173"/>
    </row>
    <row r="10" spans="1:10" ht="30" customHeight="1" x14ac:dyDescent="0.2">
      <c r="A10" s="151" t="s">
        <v>140</v>
      </c>
      <c r="B10" s="152" t="s">
        <v>165</v>
      </c>
      <c r="C10" s="225">
        <f>C20</f>
        <v>33146.399999999994</v>
      </c>
      <c r="D10" s="225">
        <f>D20</f>
        <v>0</v>
      </c>
      <c r="E10" s="153">
        <f>E20</f>
        <v>0</v>
      </c>
      <c r="J10" s="173"/>
    </row>
    <row r="11" spans="1:10" ht="30" customHeight="1" x14ac:dyDescent="0.2">
      <c r="A11" s="151" t="s">
        <v>141</v>
      </c>
      <c r="B11" s="152" t="s">
        <v>142</v>
      </c>
      <c r="C11" s="225">
        <f>C12+C16</f>
        <v>33146.399999999994</v>
      </c>
      <c r="D11" s="225">
        <f>D12+D16</f>
        <v>0</v>
      </c>
      <c r="E11" s="153">
        <f>E12+E16</f>
        <v>0</v>
      </c>
    </row>
    <row r="12" spans="1:10" ht="30" customHeight="1" x14ac:dyDescent="0.2">
      <c r="A12" s="151" t="s">
        <v>143</v>
      </c>
      <c r="B12" s="152" t="s">
        <v>144</v>
      </c>
      <c r="C12" s="225">
        <f t="shared" ref="C12:E14" si="0">C13</f>
        <v>-93223.5</v>
      </c>
      <c r="D12" s="225">
        <f t="shared" si="0"/>
        <v>-63322.7</v>
      </c>
      <c r="E12" s="153">
        <f t="shared" si="0"/>
        <v>-65941.3</v>
      </c>
    </row>
    <row r="13" spans="1:10" ht="30" customHeight="1" x14ac:dyDescent="0.2">
      <c r="A13" s="151" t="s">
        <v>145</v>
      </c>
      <c r="B13" s="152" t="s">
        <v>146</v>
      </c>
      <c r="C13" s="225">
        <f t="shared" si="0"/>
        <v>-93223.5</v>
      </c>
      <c r="D13" s="225">
        <f t="shared" si="0"/>
        <v>-63322.7</v>
      </c>
      <c r="E13" s="153">
        <f t="shared" si="0"/>
        <v>-65941.3</v>
      </c>
    </row>
    <row r="14" spans="1:10" ht="30" customHeight="1" x14ac:dyDescent="0.2">
      <c r="A14" s="151" t="s">
        <v>147</v>
      </c>
      <c r="B14" s="152" t="s">
        <v>148</v>
      </c>
      <c r="C14" s="225">
        <f t="shared" si="0"/>
        <v>-93223.5</v>
      </c>
      <c r="D14" s="225">
        <f t="shared" si="0"/>
        <v>-63322.7</v>
      </c>
      <c r="E14" s="153">
        <f t="shared" si="0"/>
        <v>-65941.3</v>
      </c>
    </row>
    <row r="15" spans="1:10" ht="30" customHeight="1" x14ac:dyDescent="0.2">
      <c r="A15" s="151" t="s">
        <v>149</v>
      </c>
      <c r="B15" s="152" t="s">
        <v>150</v>
      </c>
      <c r="C15" s="233">
        <v>-93223.5</v>
      </c>
      <c r="D15" s="233">
        <v>-63322.7</v>
      </c>
      <c r="E15" s="233">
        <v>-65941.3</v>
      </c>
    </row>
    <row r="16" spans="1:10" ht="30" customHeight="1" x14ac:dyDescent="0.2">
      <c r="A16" s="151" t="s">
        <v>151</v>
      </c>
      <c r="B16" s="152" t="s">
        <v>152</v>
      </c>
      <c r="C16" s="225">
        <f t="shared" ref="C16:E18" si="1">C17</f>
        <v>126369.9</v>
      </c>
      <c r="D16" s="225">
        <f t="shared" si="1"/>
        <v>63322.7</v>
      </c>
      <c r="E16" s="153">
        <f t="shared" si="1"/>
        <v>65941.3</v>
      </c>
    </row>
    <row r="17" spans="1:5" ht="30" customHeight="1" x14ac:dyDescent="0.2">
      <c r="A17" s="151" t="s">
        <v>153</v>
      </c>
      <c r="B17" s="152" t="s">
        <v>154</v>
      </c>
      <c r="C17" s="225">
        <f t="shared" si="1"/>
        <v>126369.9</v>
      </c>
      <c r="D17" s="225">
        <f t="shared" si="1"/>
        <v>63322.7</v>
      </c>
      <c r="E17" s="153">
        <f t="shared" si="1"/>
        <v>65941.3</v>
      </c>
    </row>
    <row r="18" spans="1:5" ht="30" customHeight="1" x14ac:dyDescent="0.2">
      <c r="A18" s="151" t="s">
        <v>155</v>
      </c>
      <c r="B18" s="152" t="s">
        <v>156</v>
      </c>
      <c r="C18" s="225">
        <f t="shared" si="1"/>
        <v>126369.9</v>
      </c>
      <c r="D18" s="225">
        <f t="shared" si="1"/>
        <v>63322.7</v>
      </c>
      <c r="E18" s="153">
        <f t="shared" si="1"/>
        <v>65941.3</v>
      </c>
    </row>
    <row r="19" spans="1:5" ht="30" customHeight="1" x14ac:dyDescent="0.2">
      <c r="A19" s="151" t="s">
        <v>157</v>
      </c>
      <c r="B19" s="152" t="s">
        <v>158</v>
      </c>
      <c r="C19" s="233">
        <v>126369.9</v>
      </c>
      <c r="D19" s="233">
        <v>63322.7</v>
      </c>
      <c r="E19" s="233">
        <v>65941.3</v>
      </c>
    </row>
    <row r="20" spans="1:5" ht="30" customHeight="1" x14ac:dyDescent="0.2">
      <c r="A20" s="366" t="s">
        <v>159</v>
      </c>
      <c r="B20" s="367"/>
      <c r="C20" s="226">
        <f>C11</f>
        <v>33146.399999999994</v>
      </c>
      <c r="D20" s="226">
        <f>D11</f>
        <v>0</v>
      </c>
      <c r="E20" s="154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3</vt:lpstr>
      <vt:lpstr>Приложение 4</vt:lpstr>
      <vt:lpstr>Приложение 5 </vt:lpstr>
      <vt:lpstr>Приложение 8</vt:lpstr>
      <vt:lpstr>Приложение 9</vt:lpstr>
      <vt:lpstr>'Приложение 3'!Заголовки_для_печати</vt:lpstr>
      <vt:lpstr>'Приложение 5 '!Заголовки_для_печати</vt:lpstr>
      <vt:lpstr>'Приложение 3'!Область_печати</vt:lpstr>
      <vt:lpstr>'Приложение 4'!Область_печати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User44</cp:lastModifiedBy>
  <cp:lastPrinted>2023-01-11T08:11:33Z</cp:lastPrinted>
  <dcterms:created xsi:type="dcterms:W3CDTF">2015-10-23T06:56:22Z</dcterms:created>
  <dcterms:modified xsi:type="dcterms:W3CDTF">2023-06-20T05:22:46Z</dcterms:modified>
</cp:coreProperties>
</file>