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50" windowWidth="17235" windowHeight="11190" tabRatio="958"/>
  </bookViews>
  <sheets>
    <sheet name="Приложение 3" sheetId="31" r:id="rId1"/>
    <sheet name="Приложение 4" sheetId="29" r:id="rId2"/>
    <sheet name="Приложение 5" sheetId="30" r:id="rId3"/>
    <sheet name="Приложение 8" sheetId="25" r:id="rId4"/>
    <sheet name="Приложение 9" sheetId="14" r:id="rId5"/>
  </sheets>
  <definedNames>
    <definedName name="_xlnm._FilterDatabase" localSheetId="0" hidden="1">'Приложение 3'!$A$8:$H$195</definedName>
    <definedName name="_xlnm._FilterDatabase" localSheetId="1" hidden="1">'Приложение 4'!$A$7:$H$156</definedName>
    <definedName name="_xlnm._FilterDatabase" localSheetId="2" hidden="1">'Приложение 5'!$A$7:$I$195</definedName>
    <definedName name="_xlnm.Print_Titles" localSheetId="0">'Приложение 3'!$8:$8</definedName>
    <definedName name="_xlnm.Print_Titles" localSheetId="2">'Приложение 5'!$7:$7</definedName>
  </definedNames>
  <calcPr calcId="144525"/>
</workbook>
</file>

<file path=xl/calcChain.xml><?xml version="1.0" encoding="utf-8"?>
<calcChain xmlns="http://schemas.openxmlformats.org/spreadsheetml/2006/main">
  <c r="J15" i="25" l="1"/>
  <c r="J10" i="25" s="1"/>
  <c r="K15" i="25"/>
  <c r="K10" i="25" s="1"/>
  <c r="L15" i="25"/>
  <c r="G167" i="30"/>
  <c r="G89" i="30"/>
  <c r="G83" i="30"/>
  <c r="H83" i="30"/>
  <c r="I73" i="30"/>
  <c r="H74" i="30"/>
  <c r="I74" i="30"/>
  <c r="H75" i="30"/>
  <c r="I75" i="30"/>
  <c r="G74" i="30"/>
  <c r="G75" i="30"/>
  <c r="H77" i="30"/>
  <c r="I77" i="30"/>
  <c r="H78" i="30"/>
  <c r="I78" i="30"/>
  <c r="G77" i="30"/>
  <c r="G78" i="30"/>
  <c r="G26" i="30"/>
  <c r="F72" i="29"/>
  <c r="F62" i="29"/>
  <c r="F29" i="29"/>
  <c r="F23" i="29"/>
  <c r="G23" i="29"/>
  <c r="H13" i="29"/>
  <c r="G17" i="29"/>
  <c r="H17" i="29"/>
  <c r="F17" i="29"/>
  <c r="G14" i="29"/>
  <c r="H14" i="29"/>
  <c r="F14" i="29"/>
  <c r="H15" i="29"/>
  <c r="G15" i="29"/>
  <c r="F15" i="29"/>
  <c r="H18" i="29"/>
  <c r="G18" i="29"/>
  <c r="F18" i="29"/>
  <c r="F95" i="29"/>
  <c r="G83" i="31"/>
  <c r="H73" i="31"/>
  <c r="F73" i="31"/>
  <c r="H78" i="31"/>
  <c r="H77" i="31" s="1"/>
  <c r="G78" i="31"/>
  <c r="G77" i="31" s="1"/>
  <c r="F78" i="31"/>
  <c r="F77" i="31" s="1"/>
  <c r="H74" i="31"/>
  <c r="F74" i="31"/>
  <c r="G75" i="31"/>
  <c r="G74" i="31" s="1"/>
  <c r="H75" i="31"/>
  <c r="F75" i="31"/>
  <c r="F159" i="31"/>
  <c r="F167" i="31"/>
  <c r="F89" i="31"/>
  <c r="F83" i="31"/>
  <c r="F26" i="31"/>
  <c r="F18" i="31"/>
  <c r="H193" i="31" l="1"/>
  <c r="H192" i="31" s="1"/>
  <c r="H191" i="31" s="1"/>
  <c r="H190" i="31" s="1"/>
  <c r="H189" i="31" s="1"/>
  <c r="G193" i="31"/>
  <c r="G192" i="31" s="1"/>
  <c r="G191" i="31" s="1"/>
  <c r="G190" i="31" s="1"/>
  <c r="G189" i="31" s="1"/>
  <c r="F193" i="31"/>
  <c r="F192" i="31" s="1"/>
  <c r="F191" i="31" s="1"/>
  <c r="F190" i="31" s="1"/>
  <c r="F189" i="31" s="1"/>
  <c r="F188" i="31"/>
  <c r="F187" i="31" s="1"/>
  <c r="H187" i="31"/>
  <c r="G187" i="31"/>
  <c r="H185" i="31"/>
  <c r="H184" i="31" s="1"/>
  <c r="H183" i="31" s="1"/>
  <c r="H182" i="31" s="1"/>
  <c r="H181" i="31" s="1"/>
  <c r="G185" i="31"/>
  <c r="G184" i="31" s="1"/>
  <c r="G183" i="31" s="1"/>
  <c r="G182" i="31" s="1"/>
  <c r="G181" i="31" s="1"/>
  <c r="F185" i="31"/>
  <c r="F180" i="31"/>
  <c r="F178" i="31" s="1"/>
  <c r="F177" i="31" s="1"/>
  <c r="F176" i="31" s="1"/>
  <c r="F175" i="31" s="1"/>
  <c r="F174" i="31" s="1"/>
  <c r="H178" i="31"/>
  <c r="H177" i="31" s="1"/>
  <c r="H176" i="31" s="1"/>
  <c r="H175" i="31" s="1"/>
  <c r="H174" i="31" s="1"/>
  <c r="G178" i="31"/>
  <c r="G177" i="31" s="1"/>
  <c r="G176" i="31" s="1"/>
  <c r="G175" i="31" s="1"/>
  <c r="G174" i="31" s="1"/>
  <c r="H172" i="31"/>
  <c r="H171" i="31" s="1"/>
  <c r="G172" i="31"/>
  <c r="G171" i="31" s="1"/>
  <c r="F172" i="31"/>
  <c r="F171" i="31" s="1"/>
  <c r="H169" i="31"/>
  <c r="H168" i="31" s="1"/>
  <c r="G169" i="31"/>
  <c r="G168" i="31" s="1"/>
  <c r="F169" i="31"/>
  <c r="F168" i="31" s="1"/>
  <c r="H166" i="31"/>
  <c r="H165" i="31" s="1"/>
  <c r="G166" i="31"/>
  <c r="G165" i="31" s="1"/>
  <c r="F166" i="31"/>
  <c r="F165" i="31" s="1"/>
  <c r="H162" i="31"/>
  <c r="G162" i="31"/>
  <c r="F162" i="31"/>
  <c r="H160" i="31"/>
  <c r="G160" i="31"/>
  <c r="F160" i="31"/>
  <c r="H158" i="31"/>
  <c r="G158" i="31"/>
  <c r="F158" i="31"/>
  <c r="H156" i="31"/>
  <c r="G156" i="31"/>
  <c r="F156" i="31"/>
  <c r="H153" i="31"/>
  <c r="H152" i="31" s="1"/>
  <c r="G153" i="31"/>
  <c r="G152" i="31" s="1"/>
  <c r="F153" i="31"/>
  <c r="F152" i="31" s="1"/>
  <c r="H147" i="31"/>
  <c r="H146" i="31" s="1"/>
  <c r="H139" i="31" s="1"/>
  <c r="G147" i="31"/>
  <c r="G146" i="31" s="1"/>
  <c r="F147" i="31"/>
  <c r="F146" i="31" s="1"/>
  <c r="G144" i="31"/>
  <c r="G143" i="31" s="1"/>
  <c r="F144" i="31"/>
  <c r="F143" i="31"/>
  <c r="H141" i="31"/>
  <c r="H140" i="31" s="1"/>
  <c r="G141" i="31"/>
  <c r="F141" i="31"/>
  <c r="F140" i="31" s="1"/>
  <c r="G140" i="31"/>
  <c r="H137" i="31"/>
  <c r="H136" i="31" s="1"/>
  <c r="G137" i="31"/>
  <c r="G136" i="31" s="1"/>
  <c r="F137" i="31"/>
  <c r="F136" i="31" s="1"/>
  <c r="H134" i="31"/>
  <c r="H133" i="31" s="1"/>
  <c r="H132" i="31" s="1"/>
  <c r="G134" i="31"/>
  <c r="G133" i="31" s="1"/>
  <c r="G132" i="31" s="1"/>
  <c r="F134" i="31"/>
  <c r="F133" i="31" s="1"/>
  <c r="H130" i="31"/>
  <c r="H129" i="31" s="1"/>
  <c r="H128" i="31" s="1"/>
  <c r="G130" i="31"/>
  <c r="G129" i="31" s="1"/>
  <c r="G128" i="31" s="1"/>
  <c r="F130" i="31"/>
  <c r="F129" i="31" s="1"/>
  <c r="F128" i="31" s="1"/>
  <c r="H126" i="31"/>
  <c r="H125" i="31" s="1"/>
  <c r="H124" i="31" s="1"/>
  <c r="G126" i="31"/>
  <c r="G125" i="31" s="1"/>
  <c r="G124" i="31" s="1"/>
  <c r="F126" i="31"/>
  <c r="F125" i="31" s="1"/>
  <c r="F124" i="31" s="1"/>
  <c r="H122" i="31"/>
  <c r="G122" i="31"/>
  <c r="F122" i="31"/>
  <c r="H120" i="31"/>
  <c r="G120" i="31"/>
  <c r="F120" i="31"/>
  <c r="H114" i="31"/>
  <c r="G114" i="31"/>
  <c r="F114" i="31"/>
  <c r="H112" i="31"/>
  <c r="H111" i="31" s="1"/>
  <c r="H110" i="31" s="1"/>
  <c r="H109" i="31" s="1"/>
  <c r="G112" i="31"/>
  <c r="G111" i="31" s="1"/>
  <c r="G110" i="31" s="1"/>
  <c r="G109" i="31" s="1"/>
  <c r="F112" i="31"/>
  <c r="H106" i="31"/>
  <c r="G106" i="31"/>
  <c r="F106" i="31"/>
  <c r="H104" i="31"/>
  <c r="H103" i="31" s="1"/>
  <c r="G104" i="31"/>
  <c r="G103" i="31" s="1"/>
  <c r="F104" i="31"/>
  <c r="H101" i="31"/>
  <c r="H100" i="31" s="1"/>
  <c r="G101" i="31"/>
  <c r="G100" i="31" s="1"/>
  <c r="F101" i="31"/>
  <c r="F100" i="31" s="1"/>
  <c r="H99" i="31"/>
  <c r="H97" i="31"/>
  <c r="H96" i="31" s="1"/>
  <c r="G97" i="31"/>
  <c r="G96" i="31" s="1"/>
  <c r="F97" i="31"/>
  <c r="F96" i="31"/>
  <c r="H94" i="31"/>
  <c r="H93" i="31" s="1"/>
  <c r="G94" i="31"/>
  <c r="G93" i="31" s="1"/>
  <c r="F94" i="31"/>
  <c r="F93" i="31" s="1"/>
  <c r="H88" i="31"/>
  <c r="H87" i="31" s="1"/>
  <c r="H86" i="31" s="1"/>
  <c r="G88" i="31"/>
  <c r="G87" i="31" s="1"/>
  <c r="G86" i="31" s="1"/>
  <c r="F88" i="31"/>
  <c r="F87" i="31" s="1"/>
  <c r="F86" i="31" s="1"/>
  <c r="H84" i="31"/>
  <c r="G84" i="31"/>
  <c r="F84" i="31"/>
  <c r="H82" i="31"/>
  <c r="G82" i="31"/>
  <c r="F82" i="31"/>
  <c r="H69" i="31"/>
  <c r="H68" i="31" s="1"/>
  <c r="H67" i="31" s="1"/>
  <c r="H66" i="31" s="1"/>
  <c r="H65" i="31" s="1"/>
  <c r="G69" i="31"/>
  <c r="G68" i="31" s="1"/>
  <c r="G67" i="31" s="1"/>
  <c r="G66" i="31" s="1"/>
  <c r="G65" i="31" s="1"/>
  <c r="F69" i="31"/>
  <c r="F68" i="31" s="1"/>
  <c r="F67" i="31" s="1"/>
  <c r="F66" i="31" s="1"/>
  <c r="F65" i="31" s="1"/>
  <c r="H63" i="31"/>
  <c r="G63" i="31"/>
  <c r="F63" i="31"/>
  <c r="H61" i="31"/>
  <c r="G61" i="31"/>
  <c r="F61" i="31"/>
  <c r="H55" i="31"/>
  <c r="G55" i="31"/>
  <c r="F55" i="31"/>
  <c r="H53" i="31"/>
  <c r="G53" i="31"/>
  <c r="F53" i="31"/>
  <c r="H51" i="31"/>
  <c r="G51" i="31"/>
  <c r="F51" i="31"/>
  <c r="H48" i="31"/>
  <c r="H47" i="31" s="1"/>
  <c r="G48" i="31"/>
  <c r="G47" i="31" s="1"/>
  <c r="F48" i="31"/>
  <c r="F47" i="31" s="1"/>
  <c r="H43" i="31"/>
  <c r="H42" i="31" s="1"/>
  <c r="H41" i="31" s="1"/>
  <c r="H40" i="31" s="1"/>
  <c r="G43" i="31"/>
  <c r="G42" i="31" s="1"/>
  <c r="G41" i="31" s="1"/>
  <c r="G40" i="31" s="1"/>
  <c r="F43" i="31"/>
  <c r="F42" i="31" s="1"/>
  <c r="F41" i="31" s="1"/>
  <c r="F40" i="31" s="1"/>
  <c r="H38" i="31"/>
  <c r="H37" i="31" s="1"/>
  <c r="H36" i="31" s="1"/>
  <c r="H35" i="31" s="1"/>
  <c r="G38" i="31"/>
  <c r="G37" i="31" s="1"/>
  <c r="G36" i="31" s="1"/>
  <c r="G35" i="31" s="1"/>
  <c r="F38" i="31"/>
  <c r="F37" i="31" s="1"/>
  <c r="F36" i="31" s="1"/>
  <c r="F35" i="31" s="1"/>
  <c r="H33" i="31"/>
  <c r="H32" i="31" s="1"/>
  <c r="G33" i="31"/>
  <c r="G32" i="31" s="1"/>
  <c r="F33" i="31"/>
  <c r="F32" i="31" s="1"/>
  <c r="H30" i="31"/>
  <c r="H29" i="31" s="1"/>
  <c r="G30" i="31"/>
  <c r="G29" i="31" s="1"/>
  <c r="F30" i="31"/>
  <c r="F29" i="31" s="1"/>
  <c r="H27" i="31"/>
  <c r="G27" i="31"/>
  <c r="F27" i="31"/>
  <c r="H25" i="31"/>
  <c r="G25" i="31"/>
  <c r="F25" i="31"/>
  <c r="H22" i="31"/>
  <c r="H21" i="31" s="1"/>
  <c r="G22" i="31"/>
  <c r="G21" i="31" s="1"/>
  <c r="F22" i="31"/>
  <c r="F21" i="31" s="1"/>
  <c r="H17" i="31"/>
  <c r="H16" i="31" s="1"/>
  <c r="G17" i="31"/>
  <c r="G16" i="31" s="1"/>
  <c r="F17" i="31"/>
  <c r="F16" i="31" s="1"/>
  <c r="H14" i="31"/>
  <c r="H13" i="31" s="1"/>
  <c r="H12" i="31" s="1"/>
  <c r="H11" i="31" s="1"/>
  <c r="G14" i="31"/>
  <c r="G13" i="31" s="1"/>
  <c r="G12" i="31" s="1"/>
  <c r="G11" i="31" s="1"/>
  <c r="F14" i="31"/>
  <c r="F13" i="31" s="1"/>
  <c r="F50" i="31" l="1"/>
  <c r="G99" i="31"/>
  <c r="H50" i="31"/>
  <c r="F139" i="31"/>
  <c r="H92" i="31"/>
  <c r="F103" i="31"/>
  <c r="F99" i="31" s="1"/>
  <c r="F91" i="31" s="1"/>
  <c r="H24" i="31"/>
  <c r="H20" i="31" s="1"/>
  <c r="H19" i="31" s="1"/>
  <c r="G24" i="31"/>
  <c r="F24" i="31"/>
  <c r="F20" i="31" s="1"/>
  <c r="F19" i="31" s="1"/>
  <c r="F46" i="31"/>
  <c r="F45" i="31" s="1"/>
  <c r="H46" i="31"/>
  <c r="H45" i="31" s="1"/>
  <c r="F60" i="31"/>
  <c r="F59" i="31" s="1"/>
  <c r="F58" i="31" s="1"/>
  <c r="H60" i="31"/>
  <c r="H59" i="31" s="1"/>
  <c r="H58" i="31" s="1"/>
  <c r="G60" i="31"/>
  <c r="G59" i="31" s="1"/>
  <c r="G58" i="31" s="1"/>
  <c r="F81" i="31"/>
  <c r="F80" i="31" s="1"/>
  <c r="F72" i="31" s="1"/>
  <c r="F71" i="31" s="1"/>
  <c r="H81" i="31"/>
  <c r="H80" i="31" s="1"/>
  <c r="H72" i="31" s="1"/>
  <c r="H71" i="31" s="1"/>
  <c r="H119" i="31"/>
  <c r="H118" i="31" s="1"/>
  <c r="H117" i="31" s="1"/>
  <c r="H116" i="31" s="1"/>
  <c r="F132" i="31"/>
  <c r="H155" i="31"/>
  <c r="H151" i="31" s="1"/>
  <c r="H150" i="31" s="1"/>
  <c r="H149" i="31" s="1"/>
  <c r="G20" i="31"/>
  <c r="G19" i="31" s="1"/>
  <c r="F184" i="31"/>
  <c r="F183" i="31" s="1"/>
  <c r="F182" i="31" s="1"/>
  <c r="F181" i="31" s="1"/>
  <c r="G50" i="31"/>
  <c r="G46" i="31" s="1"/>
  <c r="G45" i="31" s="1"/>
  <c r="G81" i="31"/>
  <c r="G80" i="31" s="1"/>
  <c r="G92" i="31"/>
  <c r="F12" i="31"/>
  <c r="F11" i="31" s="1"/>
  <c r="F111" i="31"/>
  <c r="F110" i="31" s="1"/>
  <c r="F109" i="31" s="1"/>
  <c r="G119" i="31"/>
  <c r="G118" i="31" s="1"/>
  <c r="G117" i="31" s="1"/>
  <c r="F119" i="31"/>
  <c r="F118" i="31" s="1"/>
  <c r="G155" i="31"/>
  <c r="G151" i="31" s="1"/>
  <c r="G150" i="31" s="1"/>
  <c r="G149" i="31" s="1"/>
  <c r="F155" i="31"/>
  <c r="F151" i="31" s="1"/>
  <c r="F150" i="31" s="1"/>
  <c r="F149" i="31" s="1"/>
  <c r="H91" i="31"/>
  <c r="H90" i="31" s="1"/>
  <c r="F92" i="31"/>
  <c r="G139" i="31"/>
  <c r="G72" i="31" l="1"/>
  <c r="G71" i="31" s="1"/>
  <c r="G73" i="31"/>
  <c r="G116" i="31"/>
  <c r="F117" i="31"/>
  <c r="F116" i="31" s="1"/>
  <c r="F90" i="31" s="1"/>
  <c r="G91" i="31"/>
  <c r="G90" i="31" s="1"/>
  <c r="H10" i="31"/>
  <c r="H195" i="31" s="1"/>
  <c r="G10" i="31"/>
  <c r="F10" i="31"/>
  <c r="G195" i="31" l="1"/>
  <c r="F195" i="31"/>
  <c r="I193" i="30"/>
  <c r="I192" i="30" s="1"/>
  <c r="H193" i="30"/>
  <c r="G193" i="30"/>
  <c r="G192" i="30" s="1"/>
  <c r="G191" i="30" s="1"/>
  <c r="G190" i="30" s="1"/>
  <c r="G189" i="30" s="1"/>
  <c r="H192" i="30"/>
  <c r="H191" i="30" s="1"/>
  <c r="H190" i="30" s="1"/>
  <c r="H189" i="30" s="1"/>
  <c r="I191" i="30"/>
  <c r="I190" i="30" s="1"/>
  <c r="I189" i="30"/>
  <c r="G188" i="30"/>
  <c r="G187" i="30" s="1"/>
  <c r="I187" i="30"/>
  <c r="H187" i="30"/>
  <c r="I185" i="30"/>
  <c r="I184" i="30" s="1"/>
  <c r="I183" i="30" s="1"/>
  <c r="I182" i="30" s="1"/>
  <c r="I181" i="30" s="1"/>
  <c r="H185" i="30"/>
  <c r="H184" i="30" s="1"/>
  <c r="G185" i="30"/>
  <c r="H183" i="30"/>
  <c r="H182" i="30" s="1"/>
  <c r="H181" i="30"/>
  <c r="G180" i="30"/>
  <c r="G178" i="30" s="1"/>
  <c r="I178" i="30"/>
  <c r="H178" i="30"/>
  <c r="H177" i="30" s="1"/>
  <c r="H176" i="30" s="1"/>
  <c r="H175" i="30" s="1"/>
  <c r="H174" i="30" s="1"/>
  <c r="I177" i="30"/>
  <c r="I176" i="30" s="1"/>
  <c r="I175" i="30" s="1"/>
  <c r="I174" i="30" s="1"/>
  <c r="G177" i="30"/>
  <c r="G176" i="30" s="1"/>
  <c r="G175" i="30"/>
  <c r="G174" i="30" s="1"/>
  <c r="I172" i="30"/>
  <c r="I171" i="30" s="1"/>
  <c r="H172" i="30"/>
  <c r="G172" i="30"/>
  <c r="G171" i="30" s="1"/>
  <c r="H171" i="30"/>
  <c r="I169" i="30"/>
  <c r="I168" i="30" s="1"/>
  <c r="H169" i="30"/>
  <c r="G169" i="30"/>
  <c r="G168" i="30" s="1"/>
  <c r="H168" i="30"/>
  <c r="I166" i="30"/>
  <c r="I165" i="30" s="1"/>
  <c r="H166" i="30"/>
  <c r="G166" i="30"/>
  <c r="G165" i="30" s="1"/>
  <c r="H165" i="30"/>
  <c r="I162" i="30"/>
  <c r="H162" i="30"/>
  <c r="G162" i="30"/>
  <c r="I160" i="30"/>
  <c r="H160" i="30"/>
  <c r="G160" i="30"/>
  <c r="I158" i="30"/>
  <c r="H158" i="30"/>
  <c r="G158" i="30"/>
  <c r="I156" i="30"/>
  <c r="I155" i="30" s="1"/>
  <c r="H156" i="30"/>
  <c r="G156" i="30"/>
  <c r="I153" i="30"/>
  <c r="I152" i="30" s="1"/>
  <c r="H153" i="30"/>
  <c r="H152" i="30" s="1"/>
  <c r="G153" i="30"/>
  <c r="G152" i="30"/>
  <c r="I147" i="30"/>
  <c r="I146" i="30" s="1"/>
  <c r="H147" i="30"/>
  <c r="G147" i="30"/>
  <c r="G146" i="30" s="1"/>
  <c r="H146" i="30"/>
  <c r="H144" i="30"/>
  <c r="G144" i="30"/>
  <c r="H143" i="30"/>
  <c r="G143" i="30"/>
  <c r="I141" i="30"/>
  <c r="I140" i="30" s="1"/>
  <c r="H141" i="30"/>
  <c r="G141" i="30"/>
  <c r="G140" i="30" s="1"/>
  <c r="H140" i="30"/>
  <c r="I139" i="30"/>
  <c r="G139" i="30"/>
  <c r="I137" i="30"/>
  <c r="H137" i="30"/>
  <c r="H136" i="30" s="1"/>
  <c r="G137" i="30"/>
  <c r="I136" i="30"/>
  <c r="G136" i="30"/>
  <c r="I134" i="30"/>
  <c r="I133" i="30" s="1"/>
  <c r="I132" i="30" s="1"/>
  <c r="H134" i="30"/>
  <c r="H133" i="30" s="1"/>
  <c r="G134" i="30"/>
  <c r="G133" i="30" s="1"/>
  <c r="G132" i="30" s="1"/>
  <c r="H132" i="30"/>
  <c r="I130" i="30"/>
  <c r="I129" i="30" s="1"/>
  <c r="H130" i="30"/>
  <c r="G130" i="30"/>
  <c r="G129" i="30" s="1"/>
  <c r="G128" i="30" s="1"/>
  <c r="H129" i="30"/>
  <c r="H128" i="30" s="1"/>
  <c r="I128" i="30"/>
  <c r="I126" i="30"/>
  <c r="I125" i="30" s="1"/>
  <c r="I124" i="30" s="1"/>
  <c r="H126" i="30"/>
  <c r="H125" i="30" s="1"/>
  <c r="H124" i="30" s="1"/>
  <c r="G126" i="30"/>
  <c r="G125" i="30"/>
  <c r="G124" i="30" s="1"/>
  <c r="I122" i="30"/>
  <c r="H122" i="30"/>
  <c r="G122" i="30"/>
  <c r="I120" i="30"/>
  <c r="H120" i="30"/>
  <c r="G120" i="30"/>
  <c r="I114" i="30"/>
  <c r="H114" i="30"/>
  <c r="G114" i="30"/>
  <c r="I112" i="30"/>
  <c r="I111" i="30" s="1"/>
  <c r="I110" i="30" s="1"/>
  <c r="I109" i="30" s="1"/>
  <c r="H112" i="30"/>
  <c r="H111" i="30" s="1"/>
  <c r="G112" i="30"/>
  <c r="H110" i="30"/>
  <c r="H109" i="30" s="1"/>
  <c r="I106" i="30"/>
  <c r="H106" i="30"/>
  <c r="G106" i="30"/>
  <c r="I104" i="30"/>
  <c r="I103" i="30" s="1"/>
  <c r="H104" i="30"/>
  <c r="G104" i="30"/>
  <c r="G103" i="30" s="1"/>
  <c r="H103" i="30"/>
  <c r="I101" i="30"/>
  <c r="I100" i="30" s="1"/>
  <c r="H101" i="30"/>
  <c r="G101" i="30"/>
  <c r="G100" i="30" s="1"/>
  <c r="G99" i="30" s="1"/>
  <c r="H100" i="30"/>
  <c r="H99" i="30" s="1"/>
  <c r="I99" i="30"/>
  <c r="I97" i="30"/>
  <c r="H97" i="30"/>
  <c r="H96" i="30" s="1"/>
  <c r="H92" i="30" s="1"/>
  <c r="H91" i="30" s="1"/>
  <c r="G97" i="30"/>
  <c r="I96" i="30"/>
  <c r="G96" i="30"/>
  <c r="I94" i="30"/>
  <c r="I93" i="30" s="1"/>
  <c r="I92" i="30" s="1"/>
  <c r="H94" i="30"/>
  <c r="H93" i="30" s="1"/>
  <c r="G94" i="30"/>
  <c r="G93" i="30" s="1"/>
  <c r="I88" i="30"/>
  <c r="I87" i="30" s="1"/>
  <c r="H88" i="30"/>
  <c r="G88" i="30"/>
  <c r="G87" i="30" s="1"/>
  <c r="G86" i="30" s="1"/>
  <c r="H87" i="30"/>
  <c r="H86" i="30" s="1"/>
  <c r="I86" i="30"/>
  <c r="I84" i="30"/>
  <c r="H84" i="30"/>
  <c r="G84" i="30"/>
  <c r="I82" i="30"/>
  <c r="H82" i="30"/>
  <c r="G82" i="30"/>
  <c r="I69" i="30"/>
  <c r="I68" i="30" s="1"/>
  <c r="I67" i="30" s="1"/>
  <c r="I66" i="30" s="1"/>
  <c r="I65" i="30" s="1"/>
  <c r="H69" i="30"/>
  <c r="H68" i="30" s="1"/>
  <c r="H67" i="30" s="1"/>
  <c r="H66" i="30" s="1"/>
  <c r="H65" i="30" s="1"/>
  <c r="G69" i="30"/>
  <c r="G68" i="30" s="1"/>
  <c r="G67" i="30" s="1"/>
  <c r="G66" i="30" s="1"/>
  <c r="G65" i="30" s="1"/>
  <c r="I63" i="30"/>
  <c r="H63" i="30"/>
  <c r="G63" i="30"/>
  <c r="I61" i="30"/>
  <c r="H61" i="30"/>
  <c r="G61" i="30"/>
  <c r="I55" i="30"/>
  <c r="H55" i="30"/>
  <c r="G55" i="30"/>
  <c r="I53" i="30"/>
  <c r="H53" i="30"/>
  <c r="H50" i="30" s="1"/>
  <c r="G53" i="30"/>
  <c r="I51" i="30"/>
  <c r="I50" i="30" s="1"/>
  <c r="H51" i="30"/>
  <c r="G51" i="30"/>
  <c r="G50" i="30" s="1"/>
  <c r="I48" i="30"/>
  <c r="I47" i="30" s="1"/>
  <c r="H48" i="30"/>
  <c r="H47" i="30" s="1"/>
  <c r="G48" i="30"/>
  <c r="G47" i="30" s="1"/>
  <c r="I43" i="30"/>
  <c r="I42" i="30" s="1"/>
  <c r="I41" i="30" s="1"/>
  <c r="I40" i="30" s="1"/>
  <c r="H43" i="30"/>
  <c r="H42" i="30" s="1"/>
  <c r="H41" i="30" s="1"/>
  <c r="H40" i="30" s="1"/>
  <c r="G43" i="30"/>
  <c r="G42" i="30" s="1"/>
  <c r="G41" i="30" s="1"/>
  <c r="G40" i="30" s="1"/>
  <c r="I38" i="30"/>
  <c r="I37" i="30" s="1"/>
  <c r="I36" i="30" s="1"/>
  <c r="I35" i="30" s="1"/>
  <c r="H38" i="30"/>
  <c r="H37" i="30" s="1"/>
  <c r="H36" i="30" s="1"/>
  <c r="H35" i="30" s="1"/>
  <c r="G38" i="30"/>
  <c r="G37" i="30" s="1"/>
  <c r="G36" i="30" s="1"/>
  <c r="G35" i="30" s="1"/>
  <c r="I33" i="30"/>
  <c r="I32" i="30" s="1"/>
  <c r="H33" i="30"/>
  <c r="H32" i="30" s="1"/>
  <c r="G33" i="30"/>
  <c r="G32" i="30" s="1"/>
  <c r="I30" i="30"/>
  <c r="I29" i="30" s="1"/>
  <c r="H30" i="30"/>
  <c r="H29" i="30" s="1"/>
  <c r="G30" i="30"/>
  <c r="G29" i="30" s="1"/>
  <c r="I27" i="30"/>
  <c r="H27" i="30"/>
  <c r="G27" i="30"/>
  <c r="I25" i="30"/>
  <c r="I24" i="30" s="1"/>
  <c r="H25" i="30"/>
  <c r="G25" i="30"/>
  <c r="I22" i="30"/>
  <c r="I21" i="30" s="1"/>
  <c r="H22" i="30"/>
  <c r="H21" i="30" s="1"/>
  <c r="G22" i="30"/>
  <c r="G21" i="30" s="1"/>
  <c r="I17" i="30"/>
  <c r="I16" i="30" s="1"/>
  <c r="H17" i="30"/>
  <c r="H16" i="30" s="1"/>
  <c r="G17" i="30"/>
  <c r="G16" i="30" s="1"/>
  <c r="I14" i="30"/>
  <c r="I13" i="30" s="1"/>
  <c r="I12" i="30" s="1"/>
  <c r="I11" i="30" s="1"/>
  <c r="H14" i="30"/>
  <c r="H13" i="30" s="1"/>
  <c r="H12" i="30" s="1"/>
  <c r="H11" i="30" s="1"/>
  <c r="G14" i="30"/>
  <c r="G13" i="30"/>
  <c r="G81" i="30" l="1"/>
  <c r="G80" i="30" s="1"/>
  <c r="G73" i="30" s="1"/>
  <c r="G72" i="30" s="1"/>
  <c r="G71" i="30" s="1"/>
  <c r="I81" i="30"/>
  <c r="I80" i="30" s="1"/>
  <c r="I72" i="30" s="1"/>
  <c r="I71" i="30" s="1"/>
  <c r="H81" i="30"/>
  <c r="H80" i="30" s="1"/>
  <c r="H24" i="30"/>
  <c r="H20" i="30" s="1"/>
  <c r="H19" i="30" s="1"/>
  <c r="G24" i="30"/>
  <c r="G46" i="30"/>
  <c r="G45" i="30" s="1"/>
  <c r="I46" i="30"/>
  <c r="I45" i="30" s="1"/>
  <c r="G60" i="30"/>
  <c r="G59" i="30" s="1"/>
  <c r="G58" i="30" s="1"/>
  <c r="I60" i="30"/>
  <c r="I59" i="30" s="1"/>
  <c r="I58" i="30" s="1"/>
  <c r="H60" i="30"/>
  <c r="H59" i="30" s="1"/>
  <c r="H58" i="30" s="1"/>
  <c r="I119" i="30"/>
  <c r="I118" i="30" s="1"/>
  <c r="I117" i="30" s="1"/>
  <c r="I116" i="30" s="1"/>
  <c r="G184" i="30"/>
  <c r="G183" i="30" s="1"/>
  <c r="G182" i="30" s="1"/>
  <c r="G181" i="30" s="1"/>
  <c r="G91" i="30"/>
  <c r="H46" i="30"/>
  <c r="H45" i="30" s="1"/>
  <c r="G111" i="30"/>
  <c r="G110" i="30" s="1"/>
  <c r="G109" i="30" s="1"/>
  <c r="H119" i="30"/>
  <c r="H118" i="30" s="1"/>
  <c r="H117" i="30" s="1"/>
  <c r="G119" i="30"/>
  <c r="G118" i="30" s="1"/>
  <c r="H155" i="30"/>
  <c r="H151" i="30" s="1"/>
  <c r="H150" i="30" s="1"/>
  <c r="H149" i="30" s="1"/>
  <c r="G155" i="30"/>
  <c r="G20" i="30"/>
  <c r="G19" i="30" s="1"/>
  <c r="G12" i="30"/>
  <c r="G11" i="30" s="1"/>
  <c r="I20" i="30"/>
  <c r="I19" i="30" s="1"/>
  <c r="G117" i="30"/>
  <c r="G116" i="30" s="1"/>
  <c r="G90" i="30" s="1"/>
  <c r="G151" i="30"/>
  <c r="G150" i="30" s="1"/>
  <c r="G149" i="30" s="1"/>
  <c r="I91" i="30"/>
  <c r="I90" i="30" s="1"/>
  <c r="G92" i="30"/>
  <c r="H139" i="30"/>
  <c r="I151" i="30"/>
  <c r="I150" i="30" s="1"/>
  <c r="I149" i="30" s="1"/>
  <c r="H129" i="29"/>
  <c r="G129" i="29"/>
  <c r="H121" i="29"/>
  <c r="G121" i="29"/>
  <c r="H113" i="29"/>
  <c r="G113" i="29"/>
  <c r="F113" i="29"/>
  <c r="H107" i="29"/>
  <c r="G107" i="29"/>
  <c r="F107" i="29"/>
  <c r="H28" i="29"/>
  <c r="G28" i="29"/>
  <c r="H27" i="29"/>
  <c r="G27" i="29"/>
  <c r="H26" i="29"/>
  <c r="G26" i="29"/>
  <c r="F28" i="29"/>
  <c r="F27" i="29" s="1"/>
  <c r="F26" i="29" s="1"/>
  <c r="H73" i="30" l="1"/>
  <c r="H72" i="30" s="1"/>
  <c r="H71" i="30" s="1"/>
  <c r="G10" i="30"/>
  <c r="G195" i="30" s="1"/>
  <c r="G9" i="30" s="1"/>
  <c r="H10" i="30"/>
  <c r="I10" i="30"/>
  <c r="I195" i="30" s="1"/>
  <c r="I9" i="30" s="1"/>
  <c r="H116" i="30"/>
  <c r="H90" i="30" s="1"/>
  <c r="K11" i="25"/>
  <c r="H195" i="30" l="1"/>
  <c r="H9" i="30" s="1"/>
  <c r="H154" i="29"/>
  <c r="H153" i="29" s="1"/>
  <c r="G154" i="29"/>
  <c r="F154" i="29"/>
  <c r="F153" i="29" s="1"/>
  <c r="G153" i="29"/>
  <c r="F151" i="29"/>
  <c r="H151" i="29"/>
  <c r="G151" i="29"/>
  <c r="G150" i="29" s="1"/>
  <c r="H150" i="29"/>
  <c r="F150" i="29"/>
  <c r="H147" i="29"/>
  <c r="H146" i="29" s="1"/>
  <c r="G147" i="29"/>
  <c r="G146" i="29" s="1"/>
  <c r="F147" i="29"/>
  <c r="F146" i="29" s="1"/>
  <c r="H144" i="29"/>
  <c r="H143" i="29" s="1"/>
  <c r="G144" i="29"/>
  <c r="G143" i="29" s="1"/>
  <c r="F144" i="29"/>
  <c r="F143" i="29" s="1"/>
  <c r="H141" i="29"/>
  <c r="G141" i="29"/>
  <c r="F141" i="29"/>
  <c r="H139" i="29"/>
  <c r="G139" i="29"/>
  <c r="F139" i="29"/>
  <c r="H136" i="29"/>
  <c r="H135" i="29" s="1"/>
  <c r="G136" i="29"/>
  <c r="F136" i="29"/>
  <c r="F135" i="29" s="1"/>
  <c r="G135" i="29"/>
  <c r="H133" i="29"/>
  <c r="H132" i="29" s="1"/>
  <c r="G133" i="29"/>
  <c r="F133" i="29"/>
  <c r="F132" i="29" s="1"/>
  <c r="G132" i="29"/>
  <c r="F129" i="29"/>
  <c r="F127" i="29"/>
  <c r="H127" i="29"/>
  <c r="G127" i="29"/>
  <c r="H126" i="29"/>
  <c r="H124" i="29"/>
  <c r="H123" i="29" s="1"/>
  <c r="G124" i="29"/>
  <c r="G123" i="29" s="1"/>
  <c r="F124" i="29"/>
  <c r="F123" i="29" s="1"/>
  <c r="F121" i="29"/>
  <c r="F119" i="29"/>
  <c r="H119" i="29"/>
  <c r="G119" i="29"/>
  <c r="G118" i="29" s="1"/>
  <c r="H118" i="29"/>
  <c r="H116" i="29"/>
  <c r="H115" i="29" s="1"/>
  <c r="G116" i="29"/>
  <c r="G115" i="29" s="1"/>
  <c r="F116" i="29"/>
  <c r="F115" i="29"/>
  <c r="G112" i="29"/>
  <c r="H112" i="29"/>
  <c r="H109" i="29"/>
  <c r="G109" i="29"/>
  <c r="F109" i="29"/>
  <c r="H105" i="29"/>
  <c r="H104" i="29" s="1"/>
  <c r="G105" i="29"/>
  <c r="F105" i="29"/>
  <c r="H102" i="29"/>
  <c r="H101" i="29" s="1"/>
  <c r="G102" i="29"/>
  <c r="F102" i="29"/>
  <c r="F101" i="29" s="1"/>
  <c r="G101" i="29"/>
  <c r="H99" i="29"/>
  <c r="H98" i="29" s="1"/>
  <c r="G99" i="29"/>
  <c r="F99" i="29"/>
  <c r="F98" i="29" s="1"/>
  <c r="G98" i="29"/>
  <c r="H96" i="29"/>
  <c r="G96" i="29"/>
  <c r="F96" i="29"/>
  <c r="H94" i="29"/>
  <c r="H93" i="29" s="1"/>
  <c r="G94" i="29"/>
  <c r="F94" i="29"/>
  <c r="H91" i="29"/>
  <c r="H90" i="29" s="1"/>
  <c r="G91" i="29"/>
  <c r="G90" i="29" s="1"/>
  <c r="F91" i="29"/>
  <c r="F90" i="29" s="1"/>
  <c r="H87" i="29"/>
  <c r="H86" i="29" s="1"/>
  <c r="G87" i="29"/>
  <c r="F87" i="29"/>
  <c r="F86" i="29" s="1"/>
  <c r="F85" i="29" s="1"/>
  <c r="G86" i="29"/>
  <c r="G85" i="29" s="1"/>
  <c r="H85" i="29"/>
  <c r="F84" i="29"/>
  <c r="F83" i="29" s="1"/>
  <c r="H83" i="29"/>
  <c r="G83" i="29"/>
  <c r="F81" i="29"/>
  <c r="H81" i="29"/>
  <c r="H80" i="29" s="1"/>
  <c r="H79" i="29" s="1"/>
  <c r="G81" i="29"/>
  <c r="G80" i="29" s="1"/>
  <c r="G79" i="29" s="1"/>
  <c r="F77" i="29"/>
  <c r="F76" i="29" s="1"/>
  <c r="H77" i="29"/>
  <c r="H76" i="29" s="1"/>
  <c r="G77" i="29"/>
  <c r="G76" i="29" s="1"/>
  <c r="H74" i="29"/>
  <c r="H73" i="29" s="1"/>
  <c r="G74" i="29"/>
  <c r="F74" i="29"/>
  <c r="F73" i="29" s="1"/>
  <c r="G73" i="29"/>
  <c r="F71" i="29"/>
  <c r="H71" i="29"/>
  <c r="G71" i="29"/>
  <c r="G70" i="29" s="1"/>
  <c r="H70" i="29"/>
  <c r="F70" i="29"/>
  <c r="G67" i="29"/>
  <c r="F67" i="29"/>
  <c r="H67" i="29"/>
  <c r="H65" i="29"/>
  <c r="G65" i="29"/>
  <c r="F65" i="29"/>
  <c r="H63" i="29"/>
  <c r="G63" i="29"/>
  <c r="F63" i="29"/>
  <c r="H61" i="29"/>
  <c r="G61" i="29"/>
  <c r="F61" i="29"/>
  <c r="H58" i="29"/>
  <c r="H57" i="29" s="1"/>
  <c r="G58" i="29"/>
  <c r="G57" i="29" s="1"/>
  <c r="F58" i="29"/>
  <c r="F57" i="29" s="1"/>
  <c r="F54" i="29"/>
  <c r="H54" i="29"/>
  <c r="G54" i="29"/>
  <c r="G53" i="29" s="1"/>
  <c r="G52" i="29" s="1"/>
  <c r="H53" i="29"/>
  <c r="H52" i="29" s="1"/>
  <c r="F53" i="29"/>
  <c r="F52" i="29" s="1"/>
  <c r="H50" i="29"/>
  <c r="H49" i="29" s="1"/>
  <c r="G50" i="29"/>
  <c r="F50" i="29"/>
  <c r="F49" i="29" s="1"/>
  <c r="F48" i="29" s="1"/>
  <c r="G49" i="29"/>
  <c r="G48" i="29" s="1"/>
  <c r="H48" i="29"/>
  <c r="F46" i="29"/>
  <c r="F45" i="29" s="1"/>
  <c r="F44" i="29" s="1"/>
  <c r="H46" i="29"/>
  <c r="H45" i="29" s="1"/>
  <c r="G46" i="29"/>
  <c r="G45" i="29" s="1"/>
  <c r="G44" i="29" s="1"/>
  <c r="H44" i="29"/>
  <c r="H42" i="29"/>
  <c r="G42" i="29"/>
  <c r="F42" i="29"/>
  <c r="H40" i="29"/>
  <c r="G40" i="29"/>
  <c r="F40" i="29"/>
  <c r="H35" i="29"/>
  <c r="H34" i="29" s="1"/>
  <c r="G35" i="29"/>
  <c r="F35" i="29"/>
  <c r="F34" i="29" s="1"/>
  <c r="G34" i="29"/>
  <c r="H32" i="29"/>
  <c r="H31" i="29" s="1"/>
  <c r="G32" i="29"/>
  <c r="F32" i="29"/>
  <c r="F31" i="29" s="1"/>
  <c r="F30" i="29" s="1"/>
  <c r="G31" i="29"/>
  <c r="G30" i="29" s="1"/>
  <c r="H30" i="29"/>
  <c r="H24" i="29"/>
  <c r="G24" i="29"/>
  <c r="F24" i="29"/>
  <c r="F22" i="29"/>
  <c r="H22" i="29"/>
  <c r="G22" i="29"/>
  <c r="G21" i="29" s="1"/>
  <c r="G20" i="29" s="1"/>
  <c r="G13" i="29" s="1"/>
  <c r="H21" i="29"/>
  <c r="H20" i="29" s="1"/>
  <c r="F11" i="29"/>
  <c r="F10" i="29" s="1"/>
  <c r="F9" i="29" s="1"/>
  <c r="H11" i="29"/>
  <c r="H10" i="29" s="1"/>
  <c r="H9" i="29" s="1"/>
  <c r="G11" i="29"/>
  <c r="G10" i="29" s="1"/>
  <c r="G9" i="29" s="1"/>
  <c r="F118" i="29" l="1"/>
  <c r="H89" i="29"/>
  <c r="F138" i="29"/>
  <c r="H138" i="29"/>
  <c r="G138" i="29"/>
  <c r="F126" i="29"/>
  <c r="G104" i="29"/>
  <c r="G39" i="29"/>
  <c r="G38" i="29" s="1"/>
  <c r="F21" i="29"/>
  <c r="F20" i="29" s="1"/>
  <c r="F13" i="29" s="1"/>
  <c r="H60" i="29"/>
  <c r="H56" i="29" s="1"/>
  <c r="F39" i="29"/>
  <c r="F38" i="29" s="1"/>
  <c r="F37" i="29" s="1"/>
  <c r="H39" i="29"/>
  <c r="H38" i="29" s="1"/>
  <c r="H37" i="29" s="1"/>
  <c r="F60" i="29"/>
  <c r="F56" i="29" s="1"/>
  <c r="F80" i="29"/>
  <c r="F79" i="29" s="1"/>
  <c r="G93" i="29"/>
  <c r="F93" i="29"/>
  <c r="G37" i="29"/>
  <c r="F112" i="29"/>
  <c r="G126" i="29"/>
  <c r="G60" i="29"/>
  <c r="G56" i="29" s="1"/>
  <c r="F104" i="29"/>
  <c r="H156" i="29" l="1"/>
  <c r="G89" i="29"/>
  <c r="G156" i="29" s="1"/>
  <c r="F89" i="29"/>
  <c r="F156" i="29" s="1"/>
  <c r="L13" i="25" l="1"/>
  <c r="L11" i="25"/>
  <c r="K13" i="25"/>
  <c r="J13" i="25"/>
  <c r="J11" i="25"/>
  <c r="L10" i="25" l="1"/>
  <c r="C18" i="14" l="1"/>
  <c r="C17" i="14" s="1"/>
  <c r="C16" i="14" s="1"/>
  <c r="C14" i="14"/>
  <c r="C13" i="14" s="1"/>
  <c r="C12" i="14" s="1"/>
  <c r="D18" i="14"/>
  <c r="D17" i="14" s="1"/>
  <c r="D16" i="14" s="1"/>
  <c r="D14" i="14"/>
  <c r="D13" i="14" s="1"/>
  <c r="D12" i="14" s="1"/>
  <c r="C11" i="14" l="1"/>
  <c r="C20" i="14" s="1"/>
  <c r="C10" i="14" s="1"/>
  <c r="D11" i="14"/>
  <c r="D20" i="14" s="1"/>
  <c r="D10" i="14" s="1"/>
  <c r="E18" i="14" l="1"/>
  <c r="E17" i="14" s="1"/>
  <c r="E16" i="14" s="1"/>
  <c r="E14" i="14"/>
  <c r="E13" i="14" s="1"/>
  <c r="E12" i="14" s="1"/>
  <c r="E11" i="14" l="1"/>
  <c r="E20" i="14" s="1"/>
  <c r="E10" i="14" l="1"/>
</calcChain>
</file>

<file path=xl/sharedStrings.xml><?xml version="1.0" encoding="utf-8"?>
<sst xmlns="http://schemas.openxmlformats.org/spreadsheetml/2006/main" count="1239" uniqueCount="234">
  <si>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</si>
  <si>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</si>
  <si>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</si>
  <si>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</si>
  <si>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</si>
  <si>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</si>
  <si>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</si>
  <si>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</si>
  <si>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</si>
  <si>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</si>
  <si>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</si>
  <si>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</si>
  <si>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</si>
  <si>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</si>
  <si>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</si>
  <si>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</si>
  <si>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</si>
  <si>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</si>
  <si>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</si>
  <si>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</si>
  <si>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</si>
  <si>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</si>
  <si>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</si>
  <si>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</si>
  <si>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</si>
  <si>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</si>
  <si>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</si>
  <si>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</si>
  <si>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Резервные фонды</t>
  </si>
  <si>
    <t>99.0.00.20550</t>
  </si>
  <si>
    <t>Резервные средства</t>
  </si>
  <si>
    <t>Другие общегосударственные вопросы</t>
  </si>
  <si>
    <t>Оценка недвижимости, признание прав и регулирование отношений по государственной собственности</t>
  </si>
  <si>
    <t>99.0.00.00910</t>
  </si>
  <si>
    <t>Выполнение других обязательств государства</t>
  </si>
  <si>
    <t>99.0.00.00920</t>
  </si>
  <si>
    <t xml:space="preserve">Исполнение судебных актов 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</si>
  <si>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</si>
  <si>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</si>
  <si>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</si>
  <si>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</si>
  <si>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</si>
  <si>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</si>
  <si>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50.0.00.00000</t>
  </si>
  <si>
    <t>50.0.00.02180</t>
  </si>
  <si>
    <t>Национальная экономика</t>
  </si>
  <si>
    <t>Дорожное хозяйство (дорожные фонды)</t>
  </si>
  <si>
    <t>52.0.00.00000</t>
  </si>
  <si>
    <t>52.0.01.00000</t>
  </si>
  <si>
    <t>52.0.01.06070</t>
  </si>
  <si>
    <t>Закупка товаров, работ и услуг для государственных (муниципальных) нужд</t>
  </si>
  <si>
    <t>Жилищно-коммунальное хозяйство</t>
  </si>
  <si>
    <t>Жилищное хозяйство</t>
  </si>
  <si>
    <t>Непрограммные направления расходов</t>
  </si>
  <si>
    <t>Мероприятия в области жилищно-коммунального хозяйства за счет средств местного бюджета</t>
  </si>
  <si>
    <t>99.0.00.08260</t>
  </si>
  <si>
    <t>Иные мероприятия  в области жилищного хозяйства</t>
  </si>
  <si>
    <t>99.0.00.08270</t>
  </si>
  <si>
    <t>Коммунальное хозяйство</t>
  </si>
  <si>
    <t>Благоустройство</t>
  </si>
  <si>
    <t>58.0.00.00000</t>
  </si>
  <si>
    <t>58.1.00.00000</t>
  </si>
  <si>
    <t>58.1.00.01000</t>
  </si>
  <si>
    <t>58.2.00.00000</t>
  </si>
  <si>
    <t>58.2.00.03000</t>
  </si>
  <si>
    <t>58.3.00.00000</t>
  </si>
  <si>
    <t>58.3.00.04000</t>
  </si>
  <si>
    <t>58.4.00.00000</t>
  </si>
  <si>
    <t>58.4.00.05000</t>
  </si>
  <si>
    <t>63.0.00.00000</t>
  </si>
  <si>
    <t>63.0.00.08280</t>
  </si>
  <si>
    <t>Мероприятия по развитию молодежной политики и оздоровление детей</t>
  </si>
  <si>
    <t>99.0.00.08280</t>
  </si>
  <si>
    <t>Культура, кинематография</t>
  </si>
  <si>
    <t>Культура</t>
  </si>
  <si>
    <t>59.0.00.00000</t>
  </si>
  <si>
    <t>59.0.00.40580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</si>
  <si>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</si>
  <si>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</si>
  <si>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</si>
  <si>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</si>
  <si>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</si>
  <si>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</si>
  <si>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</si>
  <si>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</si>
  <si>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</si>
  <si>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Физическая культура и спорт</t>
  </si>
  <si>
    <t>60.0.00.00000</t>
  </si>
  <si>
    <t>60.0.00.01590</t>
  </si>
  <si>
    <t>Другие вопросы в области физической культуры и спорта</t>
  </si>
  <si>
    <t>Условно-утвержденные расходы</t>
  </si>
  <si>
    <t>99.0.00.99990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</si>
  <si>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</si>
  <si>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</si>
  <si>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</si>
  <si>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тыс. рублей</t>
  </si>
  <si>
    <t>ГРБС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</si>
  <si>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</si>
  <si>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</si>
  <si>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</si>
  <si>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</si>
  <si>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</si>
  <si>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</si>
  <si>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</si>
  <si>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</si>
  <si>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</si>
  <si>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</si>
  <si>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</si>
  <si>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</si>
  <si>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</si>
  <si>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</si>
  <si>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</si>
  <si>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</si>
  <si>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</si>
  <si>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</si>
  <si>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</si>
  <si>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</si>
  <si>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</si>
  <si>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</si>
  <si>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</si>
  <si>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</si>
  <si>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</si>
  <si>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</si>
  <si>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</si>
  <si>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 xml:space="preserve">Мероприятия по газификации поселений за счет средств местного бюджета </t>
  </si>
  <si>
    <t>99.0.00.04020</t>
  </si>
  <si>
    <t xml:space="preserve">Муниципальная программа " Молодежная политика и оздоровление детей" на территории  __________ сельсовета </t>
  </si>
  <si>
    <t>2022 год</t>
  </si>
  <si>
    <t xml:space="preserve">Сумма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</si>
  <si>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</si>
  <si>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</si>
  <si>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</si>
  <si>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Наименование направлений и объектов</t>
  </si>
  <si>
    <t>Лимиты капитальных вложений</t>
  </si>
  <si>
    <t>Бюджетная класификация</t>
  </si>
  <si>
    <t>ВСЕГО:</t>
  </si>
  <si>
    <t>Приложение 9</t>
  </si>
  <si>
    <t>2023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</si>
  <si>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</si>
  <si>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>2024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</si>
  <si>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2022 ГОД И ПЛАНОВЫЙ ПЕРИОД 2023 И 2024 ГОДОВ</t>
  </si>
  <si>
    <t xml:space="preserve">                          РАСПРЕДЕЛЕНИЕ БЮДЖЕТНЫХ АССИГНОВАНИЙ НА КАПИТАЛЬНЫЕ ВЛОЖЕНИЯ ИЗ МЕСТНОГО БЮДЖЕТА ПО НАПРАВЛЕНИЯМ И ОБЪЕКТАМ В 2022 ГОДУ И ПЛАНОВОМ ПЕРИОДЕ 2023 И 2024 ГОДОВ</t>
  </si>
  <si>
    <t xml:space="preserve">ИСТОЧНИКИ ФИНАНСИРОВАНИЯ ДЕФИЦИТА МЕСТНОГО БЮДЖЕТА НА 2022 ГОД И ПЛАНОВЫЙ ПЕРИОД 2023 И 2024 ГОДОВ </t>
  </si>
  <si>
    <t>Приложение 3</t>
  </si>
  <si>
    <t>Приложение 8</t>
  </si>
  <si>
    <t>к Решению "О бюджете Евсинского сельсовета на 2022 год и плановый период 2023 и 2024 годов"</t>
  </si>
  <si>
    <t>Мероприятия по обеспечению сбалансированности местных бюджетов в рамках государственной программы "Укрепление государственными финансами в НСО"</t>
  </si>
  <si>
    <t>Премии и гранты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</si>
  <si>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</si>
  <si>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Основное мероприятие: Развитие автомобильных дорог местного значения на территории   Евсинского сельсовета </t>
  </si>
  <si>
    <t xml:space="preserve">Реализация мероприятий по развитию автомобильных дорог местного значения на территории  Евсинского сельсовета </t>
  </si>
  <si>
    <t>Капитальные вложения в объекты государственной(муниципальной) собственности</t>
  </si>
  <si>
    <t>Бюджетные инвестиции</t>
  </si>
  <si>
    <t>Муниципальная программа по переселению граждан из аварийного жилищного фонда в Евсинском сельсовете на 2019-2025гг.</t>
  </si>
  <si>
    <t>55.0.00.00000</t>
  </si>
  <si>
    <t xml:space="preserve">Реализация мероприятий по переселению граждан из аварийного жилищного фонда подпрограммы "Безопасность жилищно-коммунального хозяйства" ГП НСО "Жилищно-коммунальное хозяйство Новосибирской области" </t>
  </si>
  <si>
    <t>55.0.00.03380</t>
  </si>
  <si>
    <t>Капитальные вложения в объекты государственной (муниципальной) собственности</t>
  </si>
  <si>
    <t xml:space="preserve">Софинансирование мероприятий по переселению граждан из аварийного жилищного фонда подпрограммы "Безопасность жилищно-коммунального хозяйства" ГП НСО "Жилищно-коммунальное хозяйство Новосибирской области" </t>
  </si>
  <si>
    <t>55.0.00.03880</t>
  </si>
  <si>
    <t>Подпрограмма "Уличное освещение" муниципальной программы "Благоустройство территории  Евсинского сельсовета"</t>
  </si>
  <si>
    <t>Реализация мероприятий в рамках подпрограммы "Уличное освещение" муниципальной программы "Благоустройство территории  Евсинского сельсовета"</t>
  </si>
  <si>
    <t>Подпрограмма "Озеленение" муниципальной программы "Благоустройство территории Евсинского сельсовета"</t>
  </si>
  <si>
    <t>Реализация мероприятий в рамках подпрограммы "Озеленение" муниципальной программы "Благоустройство территории  Евсинского сельсовета"</t>
  </si>
  <si>
    <t>Подпрограмма "Организация и содержание мест захоронения" муниципальной программы "Благоустройство территории  Евсинского сельсовета"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</si>
  <si>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Евсинского сельсовета"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</si>
  <si>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Евсинского сельсовета"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</si>
  <si>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Евсинского сельсовета"</t>
  </si>
  <si>
    <t>58.4.00.70510</t>
  </si>
  <si>
    <t>Благоустройство общественных пространств за счет средств местного бюджета</t>
  </si>
  <si>
    <t>99.0.00.05002</t>
  </si>
  <si>
    <t>Реализация программ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дворовых территорий многоквартирных домов населенных  пунктов Новосибирской области)</t>
  </si>
  <si>
    <t>99.0.F2.55551</t>
  </si>
  <si>
    <t xml:space="preserve">Субсидии юридическим лицам(кроме некоммерческих организаций),индивидуальным предпримателям,физическим лицам-производителям товаров,работ, услуг </t>
  </si>
  <si>
    <t>Реализация программы формирования современной городской среды в рамках подпрограммы 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общественных пространств населенных  пунктов Новосибирской области)</t>
  </si>
  <si>
    <t>99.0.F2.55552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</si>
  <si>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 "</t>
  </si>
  <si>
    <t>Социальные выплаты гражданам,кроме публичных нормативных социальных выплат</t>
  </si>
  <si>
    <t>Реализация мероприятий "Сохранение памятников и других мемориальных объектов, увековечивающих память о новосибирцах-защитников Отечества"</t>
  </si>
  <si>
    <t>59.0.00.70450</t>
  </si>
  <si>
    <t>Софинансирование мероприятий "Сохранение памятников и других мемориальных объектов, увековечивающих память о новосибирцах- защитников Отечества"</t>
  </si>
  <si>
    <t>59.0.00.S0450</t>
  </si>
  <si>
    <t>Публичные нормативные социальные выплаты гражданам</t>
  </si>
  <si>
    <t xml:space="preserve">Основное мероприятие: Развитие автомобильных дорог местного значения на территории    Евсинского сельсовета </t>
  </si>
  <si>
    <t>Подпрограмма "Уличное освещение" муниципальной программы "Благоустройство территории   Евсинского сельсовета "</t>
  </si>
  <si>
    <t>Реализация мероприятий в рамках подпрограммы "Уличное освещение" муниципальной программы "Благоустройство территории    Евсинского сельсовета "</t>
  </si>
  <si>
    <t>Подпрограмма "Озеленение" муниципальной программы "Благоустройство территории"    Евсинского  сельсовета "</t>
  </si>
  <si>
    <t>Реализация мероприятий в рамках подпрограммы "Озеленение" муниципальной программы "Благоустройство территории   Евсинского  сельсовета "</t>
  </si>
  <si>
    <t>Подпрограмма "Организация и содержание мест захоронения" муниципальной программы "Благоустройство территории   Евсинского  сельсовета "</t>
  </si>
  <si>
    <t>Реализация мероприятий в рамках подпрограммы "Организация и содержание мест захоронения" муниципальной программы "Благоустройство территории   Евсинского сельсовета "</t>
  </si>
  <si>
    <t xml:space="preserve">Подпрограмма "Прочие мероприятия по благоустройству территории сельского поселения" муниципальной программы "Благоустройство территории   Евсинского  сельсовета 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</si>
  <si>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 Евсинского сельсовета "</t>
  </si>
  <si>
    <t>Реализация мероприятий "Сохранение памятников и других мемориальных объектов, увековечивающих память о новосибирцах- защитников Отечества"</t>
  </si>
  <si>
    <t xml:space="preserve">Реализация мероприятий  по развитию молодежной политики на территории  ________ сельсовета </t>
  </si>
  <si>
    <t>Реализация программ формирования современной городской среды в рамках подпрограммы"Благоустройство территорий населенных пунктов" государственной программы Новосибирской области "Жилищно-коммунальное хозяйство Новосибирской области"(на благоустройство общественных пространств населенных  пунктов Новосибирской области)</t>
  </si>
  <si>
    <t>Приложение 4</t>
  </si>
  <si>
    <t xml:space="preserve">Муниципальная программа по переселению граждан из аварийного жилищного фонда в Евсинском сельсовете </t>
  </si>
  <si>
    <t>0</t>
  </si>
  <si>
    <t>01</t>
  </si>
  <si>
    <t>05</t>
  </si>
  <si>
    <t>51</t>
  </si>
  <si>
    <t>00</t>
  </si>
  <si>
    <t>03880</t>
  </si>
  <si>
    <t>Приобретение квартир</t>
  </si>
  <si>
    <t>52.0.02.00000</t>
  </si>
  <si>
    <t>52.0.02.06070</t>
  </si>
  <si>
    <t xml:space="preserve">Основное мероприятие: Обеспечение безопасности дорожного движения на территории  Евсинского сельсовета </t>
  </si>
  <si>
    <t xml:space="preserve">Реализация мероприятий по обеспечению безопасности дорожного движения  </t>
  </si>
  <si>
    <t>Приложение 5</t>
  </si>
  <si>
    <t>ВЕДОМСТВЕННАЯ СТРУКТУРА РАСХОДОВ МЕСТНОГО БЮДЖЕТА НА 2022 ГОД И ПЛАНОВЫЙ ПЕРИОД 2023 И 2024 ГОДОВ</t>
  </si>
  <si>
    <t>администрация  Евсинского  сельсовета Искитимского района Новосибирской области</t>
  </si>
  <si>
    <t>Мероприятия по обеспечению первичных мер пожарной безопасности на территории  Евсинского сельсовета Искитимского района Новосибирской области</t>
  </si>
  <si>
    <t>52.0.00.70760</t>
  </si>
  <si>
    <t>Реализация мероприятий по обеспечению устойчивого функционирования автомобильных дорог местного значения и искусственных сооружений на них ГП НСО "Развитие автомобильных дорог регионального, межмуниципального и местного значения в Новосибирской области"</t>
  </si>
  <si>
    <t>52.0.00.S0760</t>
  </si>
  <si>
    <t>Софинансирование мероприятий по обеспечению устойчивого функционирования автомобильных дорог местного значения и искусственных сооружений на них ГП НСО "Развитие автомобильных дорог регионального, межмуниципального и местного значения в Новосибирской области"</t>
  </si>
  <si>
    <t>Строительство моста через р.Шипуниха с ул.Береговая на ул.Заречная в д.Шадрино Евсинского сельсовета Искитимского района Новосибирской области</t>
  </si>
  <si>
    <t>04</t>
  </si>
  <si>
    <t>09</t>
  </si>
  <si>
    <t>52</t>
  </si>
  <si>
    <t>70760</t>
  </si>
  <si>
    <t>410</t>
  </si>
  <si>
    <t>S0760</t>
  </si>
  <si>
    <t>от 01.03.2022 № 63</t>
  </si>
  <si>
    <t>Муниципальная программа "Развитие физической культуры и спорта на территории Евсинского сельсовета Искитимского района Новосибирской области"</t>
  </si>
  <si>
    <t>Реализация мероприятий муниципальной программы "Развитие физической культуры и спорта на территории Евсинского сельсовета Искитимского района Новосибирской области"</t>
  </si>
  <si>
    <t xml:space="preserve">Муниципальная программа «Обеспечение первичных мер пожарной безопасности на территории  Евсинского сельсовета Искитимского района Новосибирской области»
</t>
  </si>
  <si>
    <t>Муниципальная программа "Благоустройство территории Евсинского сельсовета 
Искитимского района Новосибирской области"</t>
  </si>
  <si>
    <t>Реализация мероприятий муниципальной программы "Сохранение и  развитие культуры на территории Евсинского сельсовета Искитимского района Новосибирской области"</t>
  </si>
  <si>
    <t>Муниципальная программа "Дорожное хозяйство 
в Евсинском сельсовете Искитимского района Новосибирской области"</t>
  </si>
  <si>
    <t>Реализация мероприятий муниципальной программы "Сохранение и развитие культуры на территории   Евсинского сельсовета "</t>
  </si>
  <si>
    <t xml:space="preserve">Муниципальная программа "Сохранение и  развитие культуры на территории Евсинского сельсовета Искитимского района Новосибирской области"
</t>
  </si>
  <si>
    <t>Реализация мероприятий по сохранению памятников и других мемориальных объектов, увековечивающих память о защитниках Отечества муниципальной программы "Сохранение и развитие культуры на территории  Евсинского сельсовета"</t>
  </si>
  <si>
    <t>Реализация мероприятий муниципальной программы "Сохранение и развитие культуры на территории   Евсинского сельсовета"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</si>
</sst>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0"/>
    <numFmt numFmtId="165" formatCode="000\ 00\ 00"/>
    <numFmt numFmtId="166" formatCode="000"/>
    <numFmt numFmtId="167" formatCode="#,##0.0;[Red]\-#,##0.0"/>
    <numFmt numFmtId="168" formatCode="#,##0.0"/>
    <numFmt numFmtId="169" formatCode="0.0"/>
  </numFmts>
  <fonts count="1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57">
    <xf numFmtId="0" fontId="0" fillId="0" borderId="0" xfId="0"/>
    <xf numFmtId="0" fontId="1" fillId="0" borderId="0" xfId="1" applyFill="1"/>
    <xf numFmtId="0" fontId="4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4" fillId="0" borderId="5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7" fontId="2" fillId="0" borderId="5" xfId="1" applyNumberFormat="1" applyFont="1" applyFill="1" applyBorder="1" applyAlignment="1" applyProtection="1">
      <alignment horizontal="right" vertical="center"/>
      <protection hidden="1"/>
    </xf>
    <xf numFmtId="164" fontId="4" fillId="0" borderId="2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5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2" xfId="1" applyNumberFormat="1" applyFont="1" applyFill="1" applyBorder="1" applyAlignment="1" applyProtection="1">
      <alignment horizontal="center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5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8" xfId="1" applyNumberFormat="1" applyFont="1" applyFill="1" applyBorder="1" applyAlignment="1" applyProtection="1">
      <alignment horizontal="center" vertical="center"/>
      <protection hidden="1"/>
    </xf>
    <xf numFmtId="164" fontId="2" fillId="0" borderId="9" xfId="1" applyNumberFormat="1" applyFont="1" applyFill="1" applyBorder="1" applyAlignment="1" applyProtection="1">
      <alignment horizontal="center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9" xfId="1" applyNumberFormat="1" applyFont="1" applyFill="1" applyBorder="1" applyAlignment="1" applyProtection="1">
      <alignment horizontal="center" vertical="center"/>
      <protection hidden="1"/>
    </xf>
    <xf numFmtId="167" fontId="2" fillId="0" borderId="9" xfId="1" applyNumberFormat="1" applyFont="1" applyFill="1" applyBorder="1" applyAlignment="1" applyProtection="1">
      <alignment horizontal="right" vertical="center"/>
      <protection hidden="1"/>
    </xf>
    <xf numFmtId="164" fontId="4" fillId="0" borderId="8" xfId="1" applyNumberFormat="1" applyFont="1" applyFill="1" applyBorder="1" applyAlignment="1" applyProtection="1">
      <alignment horizontal="center" vertical="center"/>
      <protection hidden="1"/>
    </xf>
    <xf numFmtId="164" fontId="4" fillId="0" borderId="9" xfId="1" applyNumberFormat="1" applyFont="1" applyFill="1" applyBorder="1" applyAlignment="1" applyProtection="1">
      <alignment horizontal="center" vertical="center"/>
      <protection hidden="1"/>
    </xf>
    <xf numFmtId="165" fontId="4" fillId="0" borderId="0" xfId="1" applyNumberFormat="1" applyFont="1" applyFill="1" applyAlignment="1" applyProtection="1">
      <alignment horizontal="center" vertical="center" wrapText="1"/>
      <protection hidden="1"/>
    </xf>
    <xf numFmtId="166" fontId="4" fillId="0" borderId="9" xfId="1" applyNumberFormat="1" applyFont="1" applyFill="1" applyBorder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166" fontId="2" fillId="0" borderId="5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7" fontId="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0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0" fillId="0" borderId="0" xfId="1" applyFont="1" applyFill="1" applyBorder="1" applyProtection="1">
      <protection hidden="1"/>
    </xf>
    <xf numFmtId="0" fontId="10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0" fillId="0" borderId="0" xfId="1" applyFont="1" applyFill="1" applyProtection="1">
      <protection hidden="1"/>
    </xf>
    <xf numFmtId="0" fontId="10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 applyAlignment="1">
      <alignment horizontal="center" vertical="top" wrapText="1"/>
    </xf>
    <xf numFmtId="165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167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7" fontId="12" fillId="0" borderId="0" xfId="1" applyNumberFormat="1" applyFont="1" applyFill="1" applyAlignment="1" applyProtection="1">
      <alignment horizontal="right" vertical="center"/>
      <protection hidden="1"/>
    </xf>
    <xf numFmtId="0" fontId="13" fillId="0" borderId="0" xfId="1" applyFont="1" applyFill="1"/>
    <xf numFmtId="165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166" fontId="4" fillId="0" borderId="1" xfId="1" applyNumberFormat="1" applyFont="1" applyFill="1" applyBorder="1" applyAlignment="1" applyProtection="1">
      <alignment horizontal="left" vertical="top"/>
      <protection hidden="1"/>
    </xf>
    <xf numFmtId="0" fontId="1" fillId="0" borderId="0" xfId="1" applyFill="1" applyAlignment="1">
      <alignment horizontal="center"/>
    </xf>
    <xf numFmtId="0" fontId="11" fillId="0" borderId="0" xfId="1" applyFont="1" applyFill="1" applyAlignment="1">
      <alignment vertical="top" wrapText="1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0" fillId="0" borderId="0" xfId="1" applyFont="1" applyFill="1" applyBorder="1" applyAlignment="1" applyProtection="1">
      <alignment horizontal="center"/>
      <protection hidden="1"/>
    </xf>
    <xf numFmtId="0" fontId="10" fillId="0" borderId="0" xfId="1" applyFont="1" applyFill="1"/>
    <xf numFmtId="0" fontId="9" fillId="0" borderId="0" xfId="1" applyNumberFormat="1" applyFont="1" applyFill="1" applyAlignment="1" applyProtection="1">
      <alignment horizontal="right" wrapText="1"/>
      <protection hidden="1"/>
    </xf>
    <xf numFmtId="0" fontId="9" fillId="0" borderId="0" xfId="1" applyFont="1" applyFill="1" applyAlignment="1">
      <alignment horizontal="center" vertical="center"/>
    </xf>
    <xf numFmtId="0" fontId="1" fillId="0" borderId="0" xfId="1"/>
    <xf numFmtId="0" fontId="14" fillId="0" borderId="0" xfId="1" applyFont="1" applyBorder="1" applyAlignment="1">
      <alignment horizontal="center" vertical="center"/>
    </xf>
    <xf numFmtId="0" fontId="9" fillId="0" borderId="0" xfId="1" applyFont="1" applyBorder="1" applyAlignment="1">
      <alignment horizontal="right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Border="1" applyAlignment="1">
      <alignment horizontal="center" vertical="center" wrapText="1"/>
    </xf>
    <xf numFmtId="0" fontId="4" fillId="0" borderId="4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2" xfId="1" applyNumberFormat="1" applyFont="1" applyFill="1" applyBorder="1" applyAlignment="1" applyProtection="1">
      <alignment horizontal="right" vertical="center"/>
      <protection hidden="1"/>
    </xf>
    <xf numFmtId="167" fontId="4" fillId="0" borderId="2" xfId="1" applyNumberFormat="1" applyFont="1" applyFill="1" applyBorder="1" applyAlignment="1" applyProtection="1">
      <alignment horizontal="right" vertical="center"/>
      <protection hidden="1"/>
    </xf>
    <xf numFmtId="167" fontId="2" fillId="0" borderId="8" xfId="1" applyNumberFormat="1" applyFont="1" applyFill="1" applyBorder="1" applyAlignment="1" applyProtection="1">
      <alignment horizontal="right" vertical="center"/>
      <protection hidden="1"/>
    </xf>
    <xf numFmtId="167" fontId="4" fillId="0" borderId="8" xfId="1" applyNumberFormat="1" applyFont="1" applyFill="1" applyBorder="1" applyAlignment="1" applyProtection="1">
      <alignment horizontal="right" vertical="center"/>
      <protection hidden="1"/>
    </xf>
    <xf numFmtId="0" fontId="8" fillId="0" borderId="0" xfId="1" applyFont="1" applyFill="1" applyAlignment="1">
      <alignment horizontal="right"/>
    </xf>
    <xf numFmtId="0" fontId="9" fillId="0" borderId="0" xfId="1" applyNumberFormat="1" applyFont="1" applyFill="1" applyAlignment="1" applyProtection="1">
      <alignment horizontal="right" wrapText="1"/>
      <protection hidden="1"/>
    </xf>
    <xf numFmtId="0" fontId="8" fillId="0" borderId="0" xfId="1" applyNumberFormat="1" applyFont="1" applyFill="1" applyAlignment="1" applyProtection="1">
      <alignment horizontal="right" vertical="top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2" xfId="1" applyNumberFormat="1" applyFont="1" applyFill="1" applyBorder="1" applyAlignment="1" applyProtection="1">
      <alignment horizontal="right" vertical="center"/>
      <protection hidden="1"/>
    </xf>
    <xf numFmtId="168" fontId="4" fillId="0" borderId="2" xfId="1" applyNumberFormat="1" applyFont="1" applyFill="1" applyBorder="1" applyAlignment="1" applyProtection="1">
      <alignment horizontal="right" vertical="center"/>
      <protection hidden="1"/>
    </xf>
    <xf numFmtId="168" fontId="2" fillId="0" borderId="8" xfId="1" applyNumberFormat="1" applyFont="1" applyFill="1" applyBorder="1" applyAlignment="1" applyProtection="1">
      <alignment horizontal="right" vertical="center"/>
      <protection hidden="1"/>
    </xf>
    <xf numFmtId="168" fontId="4" fillId="0" borderId="8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0" fontId="2" fillId="0" borderId="5" xfId="1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horizontal="left" vertical="top"/>
    </xf>
    <xf numFmtId="0" fontId="2" fillId="0" borderId="2" xfId="1" applyNumberFormat="1" applyFont="1" applyFill="1" applyBorder="1" applyAlignment="1" applyProtection="1">
      <alignment horizontal="left" vertical="top" wrapText="1"/>
      <protection hidden="1"/>
    </xf>
    <xf numFmtId="0" fontId="2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8" xfId="1" applyNumberFormat="1" applyFont="1" applyFill="1" applyBorder="1" applyAlignment="1" applyProtection="1">
      <alignment horizontal="left" vertical="top" wrapText="1"/>
      <protection hidden="1"/>
    </xf>
    <xf numFmtId="0" fontId="4" fillId="0" borderId="2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9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0" fontId="17" fillId="0" borderId="0" xfId="0" applyFont="1"/>
    <xf numFmtId="0" fontId="17" fillId="0" borderId="1" xfId="0" applyFont="1" applyBorder="1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right" vertical="top" wrapText="1"/>
    </xf>
    <xf numFmtId="0" fontId="7" fillId="0" borderId="1" xfId="0" applyFont="1" applyBorder="1"/>
    <xf numFmtId="0" fontId="2" fillId="0" borderId="0" xfId="1" applyFont="1" applyFill="1" applyAlignment="1">
      <alignment horizontal="right"/>
    </xf>
    <xf numFmtId="0" fontId="6" fillId="0" borderId="1" xfId="0" applyFont="1" applyBorder="1"/>
    <xf numFmtId="169" fontId="6" fillId="0" borderId="1" xfId="0" applyNumberFormat="1" applyFont="1" applyBorder="1"/>
    <xf numFmtId="169" fontId="7" fillId="0" borderId="1" xfId="0" applyNumberFormat="1" applyFont="1" applyBorder="1"/>
    <xf numFmtId="0" fontId="8" fillId="0" borderId="0" xfId="1" applyFont="1" applyFill="1"/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8" fontId="2" fillId="3" borderId="1" xfId="1" applyNumberFormat="1" applyFont="1" applyFill="1" applyBorder="1" applyAlignment="1">
      <alignment horizontal="center" vertical="center" wrapText="1"/>
    </xf>
    <xf numFmtId="168" fontId="2" fillId="3" borderId="2" xfId="1" applyNumberFormat="1" applyFont="1" applyFill="1" applyBorder="1" applyAlignment="1" applyProtection="1">
      <alignment horizontal="right" vertical="center"/>
      <protection hidden="1"/>
    </xf>
    <xf numFmtId="167" fontId="2" fillId="3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1" xfId="1" applyNumberFormat="1" applyFont="1" applyFill="1" applyBorder="1" applyAlignment="1" applyProtection="1">
      <alignment horizontal="left" vertical="distributed"/>
      <protection hidden="1"/>
    </xf>
    <xf numFmtId="168" fontId="2" fillId="3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4" xfId="1" applyNumberFormat="1" applyFont="1" applyFill="1" applyBorder="1" applyAlignment="1" applyProtection="1">
      <alignment horizontal="right" vertical="center"/>
      <protection hidden="1"/>
    </xf>
    <xf numFmtId="169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3" borderId="8" xfId="1" applyNumberFormat="1" applyFont="1" applyFill="1" applyBorder="1" applyAlignment="1" applyProtection="1">
      <alignment horizontal="right" vertical="center"/>
      <protection hidden="1"/>
    </xf>
    <xf numFmtId="0" fontId="2" fillId="0" borderId="4" xfId="1" applyNumberFormat="1" applyFont="1" applyFill="1" applyBorder="1" applyAlignment="1" applyProtection="1">
      <alignment horizontal="left" vertical="top"/>
      <protection hidden="1"/>
    </xf>
    <xf numFmtId="0" fontId="4" fillId="0" borderId="1" xfId="1" applyNumberFormat="1" applyFont="1" applyFill="1" applyBorder="1" applyAlignment="1" applyProtection="1">
      <protection hidden="1"/>
    </xf>
    <xf numFmtId="0" fontId="8" fillId="0" borderId="3" xfId="1" applyNumberFormat="1" applyFont="1" applyFill="1" applyBorder="1" applyAlignment="1" applyProtection="1">
      <protection hidden="1"/>
    </xf>
    <xf numFmtId="0" fontId="8" fillId="0" borderId="0" xfId="1" applyFont="1" applyFill="1" applyAlignment="1">
      <alignment horizontal="center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8" fontId="2" fillId="3" borderId="9" xfId="1" applyNumberFormat="1" applyFont="1" applyFill="1" applyBorder="1" applyAlignment="1" applyProtection="1">
      <alignment horizontal="right" vertical="center"/>
      <protection hidden="1"/>
    </xf>
    <xf numFmtId="167" fontId="2" fillId="3" borderId="9" xfId="1" applyNumberFormat="1" applyFont="1" applyFill="1" applyBorder="1" applyAlignment="1" applyProtection="1">
      <alignment horizontal="right" vertical="center"/>
      <protection hidden="1"/>
    </xf>
    <xf numFmtId="0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protection hidden="1"/>
    </xf>
    <xf numFmtId="0" fontId="8" fillId="0" borderId="1" xfId="1" applyNumberFormat="1" applyFont="1" applyFill="1" applyBorder="1" applyAlignment="1" applyProtection="1">
      <protection hidden="1"/>
    </xf>
    <xf numFmtId="0" fontId="4" fillId="0" borderId="7" xfId="1" applyNumberFormat="1" applyFont="1" applyFill="1" applyBorder="1" applyAlignment="1" applyProtection="1">
      <protection hidden="1"/>
    </xf>
    <xf numFmtId="49" fontId="7" fillId="0" borderId="1" xfId="0" applyNumberFormat="1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169" fontId="7" fillId="3" borderId="1" xfId="0" applyNumberFormat="1" applyFont="1" applyFill="1" applyBorder="1"/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2" fillId="0" borderId="5" xfId="1" applyFont="1" applyFill="1" applyBorder="1" applyAlignment="1">
      <alignment horizontal="center" vertical="center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Alignment="1">
      <alignment wrapText="1"/>
    </xf>
    <xf numFmtId="0" fontId="8" fillId="0" borderId="0" xfId="1" applyFont="1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0" fillId="0" borderId="8" xfId="0" applyFill="1" applyBorder="1" applyAlignment="1">
      <alignment horizontal="center" vertical="center" wrapText="1"/>
    </xf>
    <xf numFmtId="0" fontId="0" fillId="0" borderId="9" xfId="0" applyFill="1" applyBorder="1" applyAlignment="1">
      <alignment horizontal="center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4" xfId="1" applyNumberFormat="1" applyFont="1" applyFill="1" applyBorder="1" applyAlignment="1" applyProtection="1">
      <alignment horizontal="right" vertical="center" wrapText="1"/>
      <protection hidden="1"/>
    </xf>
    <xf numFmtId="168" fontId="7" fillId="3" borderId="4" xfId="1" applyNumberFormat="1" applyFont="1" applyFill="1" applyBorder="1" applyAlignment="1" applyProtection="1">
      <alignment horizontal="right" vertical="center"/>
      <protection hidden="1"/>
    </xf>
    <xf numFmtId="168" fontId="7" fillId="3" borderId="2" xfId="1" applyNumberFormat="1" applyFont="1" applyFill="1" applyBorder="1" applyAlignment="1" applyProtection="1">
      <alignment horizontal="right" vertical="center"/>
      <protection hidden="1"/>
    </xf>
    <xf numFmtId="167" fontId="7" fillId="3" borderId="2" xfId="1" applyNumberFormat="1" applyFont="1" applyFill="1" applyBorder="1" applyAlignment="1" applyProtection="1">
      <alignment horizontal="right" vertical="center"/>
      <protection hidden="1"/>
    </xf>
    <xf numFmtId="168" fontId="7" fillId="3" borderId="8" xfId="1" applyNumberFormat="1" applyFont="1" applyFill="1" applyBorder="1" applyAlignment="1" applyProtection="1">
      <alignment horizontal="right" vertical="center"/>
      <protection hidden="1"/>
    </xf>
    <xf numFmtId="167" fontId="7" fillId="3" borderId="8" xfId="1" applyNumberFormat="1" applyFont="1" applyFill="1" applyBorder="1" applyAlignment="1" applyProtection="1">
      <alignment horizontal="right" vertical="center"/>
      <protection hidden="1"/>
    </xf>
    <xf numFmtId="168" fontId="2" fillId="4" borderId="2" xfId="1" applyNumberFormat="1" applyFont="1" applyFill="1" applyBorder="1" applyAlignment="1" applyProtection="1">
      <alignment horizontal="right" vertical="center"/>
      <protection hidden="1"/>
    </xf>
    <xf numFmtId="168" fontId="7" fillId="4" borderId="2" xfId="1" applyNumberFormat="1" applyFont="1" applyFill="1" applyBorder="1" applyAlignment="1" applyProtection="1">
      <alignment horizontal="right" vertical="center"/>
      <protection hidden="1"/>
    </xf>
    <xf numFmtId="168" fontId="7" fillId="4" borderId="4" xfId="1" applyNumberFormat="1" applyFont="1" applyFill="1" applyBorder="1" applyAlignment="1" applyProtection="1">
      <alignment horizontal="right" vertical="center"/>
      <protection hidden="1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2" xfId="1" applyNumberFormat="1" applyFont="1" applyFill="1" applyBorder="1" applyAlignment="1" applyProtection="1">
      <alignment horizontal="right" vertical="center"/>
      <protection hidden="1"/>
    </xf>
    <xf numFmtId="0" fontId="7" fillId="0" borderId="1" xfId="0" applyFont="1" applyBorder="1" applyAlignment="1">
      <alignment horizontal="center"/>
    </xf>
    <xf numFmtId="49" fontId="7" fillId="0" borderId="1" xfId="0" applyNumberFormat="1" applyFont="1" applyBorder="1" applyAlignment="1">
      <alignment horizontal="center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Fill="1" applyBorder="1" applyAlignment="1">
      <alignment horizontal="center" vertical="center" wrapText="1"/>
    </xf>
    <xf numFmtId="0" fontId="8" fillId="0" borderId="0" xfId="1" applyFont="1" applyFill="1" applyAlignment="1">
      <alignment horizontal="right" wrapText="1"/>
    </xf>
    <xf numFmtId="0" fontId="0" fillId="0" borderId="0" xfId="0" applyFill="1" applyAlignment="1">
      <alignment horizontal="right" wrapText="1"/>
    </xf>
    <xf numFmtId="0" fontId="8" fillId="0" borderId="0" xfId="1" applyFont="1" applyFill="1" applyAlignment="1">
      <alignment horizontal="right" vertical="top" wrapText="1"/>
    </xf>
    <xf numFmtId="0" fontId="0" fillId="0" borderId="0" xfId="0" applyFill="1" applyAlignment="1">
      <alignment horizontal="right" vertical="top" wrapText="1"/>
    </xf>
    <xf numFmtId="0" fontId="8" fillId="3" borderId="0" xfId="1" applyFont="1" applyFill="1" applyAlignment="1">
      <alignment horizontal="right"/>
    </xf>
    <xf numFmtId="0" fontId="0" fillId="3" borderId="0" xfId="0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Fill="1" applyBorder="1" applyAlignment="1">
      <alignment horizontal="center" vertical="center" wrapText="1"/>
    </xf>
    <xf numFmtId="0" fontId="8" fillId="0" borderId="0" xfId="1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0" xfId="0" applyFill="1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5" fillId="0" borderId="10" xfId="0" applyFont="1" applyFill="1" applyBorder="1" applyAlignment="1">
      <alignment horizontal="center" vertical="center"/>
    </xf>
    <xf numFmtId="0" fontId="0" fillId="0" borderId="10" xfId="0" applyFill="1" applyBorder="1" applyAlignment="1">
      <alignment horizontal="center" vertical="center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7" fillId="0" borderId="0" xfId="0" applyFont="1" applyAlignment="1">
      <alignment wrapText="1"/>
    </xf>
    <xf numFmtId="0" fontId="0" fillId="0" borderId="0" xfId="0" applyAlignment="1">
      <alignment horizontal="right" vertical="top" wrapText="1"/>
    </xf>
    <xf numFmtId="0" fontId="16" fillId="0" borderId="0" xfId="0" applyFont="1" applyAlignment="1">
      <alignment horizontal="right"/>
    </xf>
    <xf numFmtId="0" fontId="17" fillId="0" borderId="2" xfId="0" applyFont="1" applyBorder="1" applyAlignment="1">
      <alignment horizontal="center" vertical="center"/>
    </xf>
    <xf numFmtId="0" fontId="17" fillId="0" borderId="7" xfId="0" applyFont="1" applyBorder="1" applyAlignment="1">
      <alignment horizontal="center" vertical="center"/>
    </xf>
    <xf numFmtId="0" fontId="17" fillId="0" borderId="3" xfId="0" applyFont="1" applyBorder="1" applyAlignment="1">
      <alignment horizontal="center" vertical="center"/>
    </xf>
    <xf numFmtId="0" fontId="17" fillId="0" borderId="5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wrapText="1"/>
    </xf>
    <xf numFmtId="0" fontId="17" fillId="0" borderId="2" xfId="0" applyFont="1" applyBorder="1" applyAlignment="1">
      <alignment horizontal="center" vertical="center" wrapText="1"/>
    </xf>
    <xf numFmtId="0" fontId="17" fillId="0" borderId="7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8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8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04"/>
  <sheetViews>
    <sheetView showGridLines="0" tabSelected="1" view="pageBreakPreview" zoomScale="90" zoomScaleNormal="100" zoomScaleSheetLayoutView="90" workbookViewId="0">
      <selection activeCell="A155" sqref="A155"/>
    </sheetView>
  </sheetViews>
  <sheetFormatPr defaultColWidth="9.140625" defaultRowHeight="12.75" x14ac:dyDescent="0.2"/>
  <cols>
    <col min="1" max="1" width="54.710937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3.5703125" style="1" customWidth="1"/>
    <col min="8" max="8" width="11.7109375" style="1" customWidth="1"/>
    <col min="9" max="9" width="9.140625" style="1" customWidth="1"/>
    <col min="10" max="10" width="8.7109375" style="1" customWidth="1"/>
    <col min="11" max="243" width="9.140625" style="1" customWidth="1"/>
    <col min="244" max="16384" width="9.140625" style="1"/>
  </cols>
  <sheetData>
    <row r="1" spans="1:8" ht="15" x14ac:dyDescent="0.25">
      <c r="A1" s="150"/>
      <c r="B1" s="150"/>
      <c r="C1" s="150"/>
      <c r="D1" s="150"/>
      <c r="E1" s="187"/>
      <c r="F1" s="214" t="s">
        <v>143</v>
      </c>
      <c r="G1" s="215"/>
      <c r="H1" s="215"/>
    </row>
    <row r="2" spans="1:8" ht="40.5" customHeight="1" x14ac:dyDescent="0.2">
      <c r="A2" s="150"/>
      <c r="B2" s="150"/>
      <c r="C2" s="150"/>
      <c r="D2" s="188"/>
      <c r="E2" s="189"/>
      <c r="F2" s="216" t="s">
        <v>145</v>
      </c>
      <c r="G2" s="217"/>
      <c r="H2" s="217"/>
    </row>
    <row r="3" spans="1:8" ht="15.75" customHeight="1" x14ac:dyDescent="0.25">
      <c r="A3" s="150"/>
      <c r="B3" s="150"/>
      <c r="C3" s="150"/>
      <c r="D3" s="190"/>
      <c r="E3" s="190"/>
      <c r="F3" s="218" t="s">
        <v>223</v>
      </c>
      <c r="G3" s="219"/>
      <c r="H3" s="219"/>
    </row>
    <row r="4" spans="1:8" ht="14.25" customHeight="1" x14ac:dyDescent="0.25">
      <c r="A4" s="150"/>
      <c r="B4" s="150"/>
      <c r="C4" s="150"/>
      <c r="D4" s="190"/>
      <c r="E4" s="190"/>
      <c r="F4" s="190"/>
      <c r="G4" s="191"/>
      <c r="H4" s="191"/>
    </row>
    <row r="5" spans="1:8" s="88" customFormat="1" ht="66.75" customHeight="1" x14ac:dyDescent="0.2">
      <c r="A5" s="220" t="s">
        <v>138</v>
      </c>
      <c r="B5" s="220"/>
      <c r="C5" s="220"/>
      <c r="D5" s="220"/>
      <c r="E5" s="220"/>
      <c r="F5" s="220"/>
      <c r="G5" s="220"/>
      <c r="H5" s="220"/>
    </row>
    <row r="6" spans="1:8" s="88" customFormat="1" ht="12" customHeight="1" x14ac:dyDescent="0.2">
      <c r="A6" s="192"/>
      <c r="B6" s="196"/>
      <c r="C6" s="196"/>
      <c r="D6" s="196"/>
      <c r="E6" s="196"/>
      <c r="F6" s="196"/>
      <c r="G6" s="196"/>
      <c r="H6" s="196"/>
    </row>
    <row r="7" spans="1:8" x14ac:dyDescent="0.2">
      <c r="H7" s="190" t="s">
        <v>95</v>
      </c>
    </row>
    <row r="8" spans="1:8" ht="25.5" customHeight="1" x14ac:dyDescent="0.2">
      <c r="A8" s="221" t="s">
        <v>0</v>
      </c>
      <c r="B8" s="221" t="s">
        <v>1</v>
      </c>
      <c r="C8" s="221" t="s">
        <v>2</v>
      </c>
      <c r="D8" s="221" t="s">
        <v>3</v>
      </c>
      <c r="E8" s="221" t="s">
        <v>4</v>
      </c>
      <c r="F8" s="212" t="s">
        <v>128</v>
      </c>
      <c r="G8" s="213"/>
      <c r="H8" s="213"/>
    </row>
    <row r="9" spans="1:8" ht="24.75" customHeight="1" x14ac:dyDescent="0.2">
      <c r="A9" s="222"/>
      <c r="B9" s="222"/>
      <c r="C9" s="222"/>
      <c r="D9" s="222"/>
      <c r="E9" s="222"/>
      <c r="F9" s="99" t="s">
        <v>127</v>
      </c>
      <c r="G9" s="99" t="s">
        <v>137</v>
      </c>
      <c r="H9" s="99" t="s">
        <v>139</v>
      </c>
    </row>
    <row r="10" spans="1:8" ht="15.95" customHeight="1" x14ac:dyDescent="0.2">
      <c r="A10" s="2" t="s">
        <v>6</v>
      </c>
      <c r="B10" s="3">
        <v>1</v>
      </c>
      <c r="C10" s="4" t="s">
        <v>7</v>
      </c>
      <c r="D10" s="5" t="s">
        <v>7</v>
      </c>
      <c r="E10" s="6" t="s">
        <v>7</v>
      </c>
      <c r="F10" s="116">
        <f>F11+F19+F35+F40+F45</f>
        <v>9048</v>
      </c>
      <c r="G10" s="116">
        <f t="shared" ref="G10:H10" si="0">G11+G19+G35+G40+G45</f>
        <v>8543</v>
      </c>
      <c r="H10" s="104">
        <f t="shared" si="0"/>
        <v>8379</v>
      </c>
    </row>
    <row r="11" spans="1:8" ht="32.1" customHeight="1" x14ac:dyDescent="0.2">
      <c r="A11" s="97" t="s">
        <v>8</v>
      </c>
      <c r="B11" s="3">
        <v>1</v>
      </c>
      <c r="C11" s="4">
        <v>2</v>
      </c>
      <c r="D11" s="5" t="s">
        <v>7</v>
      </c>
      <c r="E11" s="6" t="s">
        <v>7</v>
      </c>
      <c r="F11" s="116">
        <f t="shared" ref="F11:H14" si="1">F12</f>
        <v>948.40000000000009</v>
      </c>
      <c r="G11" s="116">
        <f t="shared" si="1"/>
        <v>904.7</v>
      </c>
      <c r="H11" s="104">
        <f t="shared" si="1"/>
        <v>904.7</v>
      </c>
    </row>
    <row r="12" spans="1:8" ht="15.95" customHeight="1" x14ac:dyDescent="0.2">
      <c r="A12" s="37" t="s">
        <v>9</v>
      </c>
      <c r="B12" s="10">
        <v>1</v>
      </c>
      <c r="C12" s="11">
        <v>2</v>
      </c>
      <c r="D12" s="12" t="s">
        <v>10</v>
      </c>
      <c r="E12" s="13" t="s">
        <v>7</v>
      </c>
      <c r="F12" s="117">
        <f>F13+F16</f>
        <v>948.40000000000009</v>
      </c>
      <c r="G12" s="117">
        <f t="shared" si="1"/>
        <v>904.7</v>
      </c>
      <c r="H12" s="105">
        <f t="shared" si="1"/>
        <v>904.7</v>
      </c>
    </row>
    <row r="13" spans="1:8" ht="15.95" customHeight="1" x14ac:dyDescent="0.2">
      <c r="A13" s="37" t="s">
        <v>11</v>
      </c>
      <c r="B13" s="10">
        <v>1</v>
      </c>
      <c r="C13" s="11">
        <v>2</v>
      </c>
      <c r="D13" s="12" t="s">
        <v>12</v>
      </c>
      <c r="E13" s="13" t="s">
        <v>7</v>
      </c>
      <c r="F13" s="117">
        <f t="shared" si="1"/>
        <v>904.7</v>
      </c>
      <c r="G13" s="117">
        <f t="shared" si="1"/>
        <v>904.7</v>
      </c>
      <c r="H13" s="105">
        <f t="shared" si="1"/>
        <v>904.7</v>
      </c>
    </row>
    <row r="14" spans="1:8" ht="63.95" customHeight="1" x14ac:dyDescent="0.2">
      <c r="A14" s="124" t="s">
        <v>13</v>
      </c>
      <c r="B14" s="21">
        <v>1</v>
      </c>
      <c r="C14" s="21">
        <v>2</v>
      </c>
      <c r="D14" s="35" t="s">
        <v>12</v>
      </c>
      <c r="E14" s="23">
        <v>100</v>
      </c>
      <c r="F14" s="118">
        <f>F15</f>
        <v>904.7</v>
      </c>
      <c r="G14" s="118">
        <f t="shared" si="1"/>
        <v>904.7</v>
      </c>
      <c r="H14" s="106">
        <f t="shared" si="1"/>
        <v>904.7</v>
      </c>
    </row>
    <row r="15" spans="1:8" ht="32.1" customHeight="1" x14ac:dyDescent="0.2">
      <c r="A15" s="124" t="s">
        <v>14</v>
      </c>
      <c r="B15" s="21">
        <v>1</v>
      </c>
      <c r="C15" s="21">
        <v>2</v>
      </c>
      <c r="D15" s="35" t="s">
        <v>12</v>
      </c>
      <c r="E15" s="23">
        <v>120</v>
      </c>
      <c r="F15" s="154">
        <v>904.7</v>
      </c>
      <c r="G15" s="154">
        <v>904.7</v>
      </c>
      <c r="H15" s="155">
        <v>904.7</v>
      </c>
    </row>
    <row r="16" spans="1:8" ht="64.5" customHeight="1" x14ac:dyDescent="0.2">
      <c r="A16" s="156" t="s">
        <v>146</v>
      </c>
      <c r="B16" s="21">
        <v>1</v>
      </c>
      <c r="C16" s="21">
        <v>2</v>
      </c>
      <c r="D16" s="35" t="s">
        <v>80</v>
      </c>
      <c r="E16" s="23"/>
      <c r="F16" s="118">
        <f>F17</f>
        <v>43.7</v>
      </c>
      <c r="G16" s="118">
        <f t="shared" ref="G16:H17" si="2">G17</f>
        <v>0</v>
      </c>
      <c r="H16" s="106">
        <f t="shared" si="2"/>
        <v>0</v>
      </c>
    </row>
    <row r="17" spans="1:8" ht="66.75" customHeight="1" x14ac:dyDescent="0.2">
      <c r="A17" s="124" t="s">
        <v>13</v>
      </c>
      <c r="B17" s="21">
        <v>1</v>
      </c>
      <c r="C17" s="21">
        <v>2</v>
      </c>
      <c r="D17" s="35" t="s">
        <v>80</v>
      </c>
      <c r="E17" s="23">
        <v>100</v>
      </c>
      <c r="F17" s="118">
        <f>F18</f>
        <v>43.7</v>
      </c>
      <c r="G17" s="118">
        <f t="shared" si="2"/>
        <v>0</v>
      </c>
      <c r="H17" s="106">
        <f t="shared" si="2"/>
        <v>0</v>
      </c>
    </row>
    <row r="18" spans="1:8" ht="32.1" customHeight="1" x14ac:dyDescent="0.2">
      <c r="A18" s="124" t="s">
        <v>14</v>
      </c>
      <c r="B18" s="21">
        <v>1</v>
      </c>
      <c r="C18" s="21">
        <v>2</v>
      </c>
      <c r="D18" s="35" t="s">
        <v>80</v>
      </c>
      <c r="E18" s="23">
        <v>120</v>
      </c>
      <c r="F18" s="205">
        <f>43.7</f>
        <v>43.7</v>
      </c>
      <c r="G18" s="154"/>
      <c r="H18" s="155"/>
    </row>
    <row r="19" spans="1:8" ht="51.75" customHeight="1" x14ac:dyDescent="0.2">
      <c r="A19" s="82" t="s">
        <v>21</v>
      </c>
      <c r="B19" s="16">
        <v>1</v>
      </c>
      <c r="C19" s="16">
        <v>4</v>
      </c>
      <c r="D19" s="47" t="s">
        <v>7</v>
      </c>
      <c r="E19" s="18" t="s">
        <v>7</v>
      </c>
      <c r="F19" s="119">
        <f>F20</f>
        <v>7551.9</v>
      </c>
      <c r="G19" s="119">
        <f>G20</f>
        <v>7090.6</v>
      </c>
      <c r="H19" s="107">
        <f>H20</f>
        <v>6926.6</v>
      </c>
    </row>
    <row r="20" spans="1:8" ht="17.25" customHeight="1" x14ac:dyDescent="0.2">
      <c r="A20" s="124" t="s">
        <v>9</v>
      </c>
      <c r="B20" s="21">
        <v>1</v>
      </c>
      <c r="C20" s="21">
        <v>4</v>
      </c>
      <c r="D20" s="35" t="s">
        <v>10</v>
      </c>
      <c r="E20" s="18"/>
      <c r="F20" s="118">
        <f>F21+F24+F29+F32</f>
        <v>7551.9</v>
      </c>
      <c r="G20" s="118">
        <f t="shared" ref="G20:H20" si="3">G21+G24+G29+G32</f>
        <v>7090.6</v>
      </c>
      <c r="H20" s="106">
        <f t="shared" si="3"/>
        <v>6926.6</v>
      </c>
    </row>
    <row r="21" spans="1:8" ht="31.5" customHeight="1" x14ac:dyDescent="0.2">
      <c r="A21" s="124" t="s">
        <v>22</v>
      </c>
      <c r="B21" s="21">
        <v>1</v>
      </c>
      <c r="C21" s="21">
        <v>4</v>
      </c>
      <c r="D21" s="35" t="s">
        <v>23</v>
      </c>
      <c r="E21" s="23"/>
      <c r="F21" s="118">
        <f t="shared" ref="F21:H22" si="4">F22</f>
        <v>4100</v>
      </c>
      <c r="G21" s="118">
        <f t="shared" si="4"/>
        <v>4100</v>
      </c>
      <c r="H21" s="106">
        <f t="shared" si="4"/>
        <v>4100</v>
      </c>
    </row>
    <row r="22" spans="1:8" ht="63.95" customHeight="1" x14ac:dyDescent="0.2">
      <c r="A22" s="124" t="s">
        <v>13</v>
      </c>
      <c r="B22" s="21">
        <v>1</v>
      </c>
      <c r="C22" s="21">
        <v>4</v>
      </c>
      <c r="D22" s="35" t="s">
        <v>23</v>
      </c>
      <c r="E22" s="23">
        <v>100</v>
      </c>
      <c r="F22" s="118">
        <f t="shared" si="4"/>
        <v>4100</v>
      </c>
      <c r="G22" s="118">
        <f t="shared" si="4"/>
        <v>4100</v>
      </c>
      <c r="H22" s="106">
        <f t="shared" si="4"/>
        <v>4100</v>
      </c>
    </row>
    <row r="23" spans="1:8" ht="32.1" customHeight="1" x14ac:dyDescent="0.2">
      <c r="A23" s="37" t="s">
        <v>14</v>
      </c>
      <c r="B23" s="10">
        <v>1</v>
      </c>
      <c r="C23" s="11">
        <v>4</v>
      </c>
      <c r="D23" s="12" t="s">
        <v>23</v>
      </c>
      <c r="E23" s="13">
        <v>120</v>
      </c>
      <c r="F23" s="200">
        <v>4100</v>
      </c>
      <c r="G23" s="200">
        <v>4100</v>
      </c>
      <c r="H23" s="200">
        <v>4100</v>
      </c>
    </row>
    <row r="24" spans="1:8" ht="15.95" customHeight="1" x14ac:dyDescent="0.2">
      <c r="A24" s="127" t="s">
        <v>16</v>
      </c>
      <c r="B24" s="20">
        <v>1</v>
      </c>
      <c r="C24" s="21">
        <v>4</v>
      </c>
      <c r="D24" s="22" t="s">
        <v>17</v>
      </c>
      <c r="E24" s="23" t="s">
        <v>7</v>
      </c>
      <c r="F24" s="118">
        <f>F25+F27</f>
        <v>3335.4</v>
      </c>
      <c r="G24" s="118">
        <f>G25+G27</f>
        <v>2990.5</v>
      </c>
      <c r="H24" s="106">
        <f>H25+H27</f>
        <v>2826.5</v>
      </c>
    </row>
    <row r="25" spans="1:8" ht="32.1" customHeight="1" x14ac:dyDescent="0.2">
      <c r="A25" s="37" t="s">
        <v>122</v>
      </c>
      <c r="B25" s="10">
        <v>1</v>
      </c>
      <c r="C25" s="11">
        <v>4</v>
      </c>
      <c r="D25" s="12" t="s">
        <v>17</v>
      </c>
      <c r="E25" s="13">
        <v>200</v>
      </c>
      <c r="F25" s="117">
        <f>F26</f>
        <v>2735.4</v>
      </c>
      <c r="G25" s="117">
        <f>G26</f>
        <v>2390.5</v>
      </c>
      <c r="H25" s="105">
        <f>H26</f>
        <v>2226.5</v>
      </c>
    </row>
    <row r="26" spans="1:8" ht="32.1" customHeight="1" x14ac:dyDescent="0.2">
      <c r="A26" s="127" t="s">
        <v>18</v>
      </c>
      <c r="B26" s="20">
        <v>1</v>
      </c>
      <c r="C26" s="21">
        <v>4</v>
      </c>
      <c r="D26" s="22" t="s">
        <v>17</v>
      </c>
      <c r="E26" s="23">
        <v>240</v>
      </c>
      <c r="F26" s="206">
        <f>2335.4+50+50+50+100+150</f>
        <v>2735.4</v>
      </c>
      <c r="G26" s="201">
        <v>2390.5</v>
      </c>
      <c r="H26" s="201">
        <v>2226.5</v>
      </c>
    </row>
    <row r="27" spans="1:8" ht="15.95" customHeight="1" x14ac:dyDescent="0.2">
      <c r="A27" s="128" t="s">
        <v>19</v>
      </c>
      <c r="B27" s="25">
        <v>1</v>
      </c>
      <c r="C27" s="26">
        <v>4</v>
      </c>
      <c r="D27" s="12" t="s">
        <v>17</v>
      </c>
      <c r="E27" s="28">
        <v>800</v>
      </c>
      <c r="F27" s="120">
        <f>F28</f>
        <v>600</v>
      </c>
      <c r="G27" s="120">
        <f>G28</f>
        <v>600</v>
      </c>
      <c r="H27" s="108">
        <f>H28</f>
        <v>600</v>
      </c>
    </row>
    <row r="28" spans="1:8" ht="15.95" customHeight="1" x14ac:dyDescent="0.2">
      <c r="A28" s="127" t="s">
        <v>20</v>
      </c>
      <c r="B28" s="20">
        <v>1</v>
      </c>
      <c r="C28" s="21">
        <v>4</v>
      </c>
      <c r="D28" s="22" t="s">
        <v>17</v>
      </c>
      <c r="E28" s="23">
        <v>850</v>
      </c>
      <c r="F28" s="154">
        <v>600</v>
      </c>
      <c r="G28" s="154">
        <v>600</v>
      </c>
      <c r="H28" s="155">
        <v>600</v>
      </c>
    </row>
    <row r="29" spans="1:8" ht="32.1" customHeight="1" x14ac:dyDescent="0.2">
      <c r="A29" s="127" t="s">
        <v>94</v>
      </c>
      <c r="B29" s="20">
        <v>1</v>
      </c>
      <c r="C29" s="21">
        <v>4</v>
      </c>
      <c r="D29" s="22" t="s">
        <v>93</v>
      </c>
      <c r="E29" s="23"/>
      <c r="F29" s="118">
        <f t="shared" ref="F29:H30" si="5">F30</f>
        <v>0.1</v>
      </c>
      <c r="G29" s="118">
        <f t="shared" si="5"/>
        <v>0.1</v>
      </c>
      <c r="H29" s="106">
        <f t="shared" si="5"/>
        <v>0.1</v>
      </c>
    </row>
    <row r="30" spans="1:8" ht="32.1" customHeight="1" x14ac:dyDescent="0.2">
      <c r="A30" s="37" t="s">
        <v>122</v>
      </c>
      <c r="B30" s="20">
        <v>1</v>
      </c>
      <c r="C30" s="21">
        <v>4</v>
      </c>
      <c r="D30" s="22" t="s">
        <v>93</v>
      </c>
      <c r="E30" s="23">
        <v>200</v>
      </c>
      <c r="F30" s="118">
        <f t="shared" si="5"/>
        <v>0.1</v>
      </c>
      <c r="G30" s="118">
        <f t="shared" si="5"/>
        <v>0.1</v>
      </c>
      <c r="H30" s="106">
        <f t="shared" si="5"/>
        <v>0.1</v>
      </c>
    </row>
    <row r="31" spans="1:8" ht="32.1" customHeight="1" x14ac:dyDescent="0.2">
      <c r="A31" s="127" t="s">
        <v>18</v>
      </c>
      <c r="B31" s="20">
        <v>1</v>
      </c>
      <c r="C31" s="21">
        <v>4</v>
      </c>
      <c r="D31" s="22" t="s">
        <v>93</v>
      </c>
      <c r="E31" s="23">
        <v>240</v>
      </c>
      <c r="F31" s="154">
        <v>0.1</v>
      </c>
      <c r="G31" s="154">
        <v>0.1</v>
      </c>
      <c r="H31" s="155">
        <v>0.1</v>
      </c>
    </row>
    <row r="32" spans="1:8" ht="62.25" customHeight="1" x14ac:dyDescent="0.2">
      <c r="A32" s="124" t="s">
        <v>130</v>
      </c>
      <c r="B32" s="21">
        <v>1</v>
      </c>
      <c r="C32" s="21">
        <v>4</v>
      </c>
      <c r="D32" s="35" t="s">
        <v>80</v>
      </c>
      <c r="E32" s="23"/>
      <c r="F32" s="118">
        <f t="shared" ref="F32:H33" si="6">F33</f>
        <v>116.4</v>
      </c>
      <c r="G32" s="118">
        <f t="shared" si="6"/>
        <v>0</v>
      </c>
      <c r="H32" s="106">
        <f t="shared" si="6"/>
        <v>0</v>
      </c>
    </row>
    <row r="33" spans="1:8" ht="32.1" customHeight="1" x14ac:dyDescent="0.2">
      <c r="A33" s="37" t="s">
        <v>13</v>
      </c>
      <c r="B33" s="21">
        <v>1</v>
      </c>
      <c r="C33" s="21">
        <v>4</v>
      </c>
      <c r="D33" s="35" t="s">
        <v>80</v>
      </c>
      <c r="E33" s="23">
        <v>100</v>
      </c>
      <c r="F33" s="118">
        <f t="shared" si="6"/>
        <v>116.4</v>
      </c>
      <c r="G33" s="118">
        <f t="shared" si="6"/>
        <v>0</v>
      </c>
      <c r="H33" s="106">
        <f t="shared" si="6"/>
        <v>0</v>
      </c>
    </row>
    <row r="34" spans="1:8" ht="32.1" customHeight="1" x14ac:dyDescent="0.2">
      <c r="A34" s="124" t="s">
        <v>14</v>
      </c>
      <c r="B34" s="21">
        <v>1</v>
      </c>
      <c r="C34" s="21">
        <v>4</v>
      </c>
      <c r="D34" s="35" t="s">
        <v>80</v>
      </c>
      <c r="E34" s="23">
        <v>120</v>
      </c>
      <c r="F34" s="205">
        <v>116.4</v>
      </c>
      <c r="G34" s="154">
        <v>0</v>
      </c>
      <c r="H34" s="155">
        <v>0</v>
      </c>
    </row>
    <row r="35" spans="1:8" ht="48" customHeight="1" x14ac:dyDescent="0.2">
      <c r="A35" s="129" t="s">
        <v>24</v>
      </c>
      <c r="B35" s="30">
        <v>1</v>
      </c>
      <c r="C35" s="31">
        <v>6</v>
      </c>
      <c r="D35" s="32" t="s">
        <v>7</v>
      </c>
      <c r="E35" s="33" t="s">
        <v>7</v>
      </c>
      <c r="F35" s="121">
        <f t="shared" ref="F35:H38" si="7">F36</f>
        <v>42.7</v>
      </c>
      <c r="G35" s="121">
        <f t="shared" si="7"/>
        <v>42.7</v>
      </c>
      <c r="H35" s="109">
        <f t="shared" si="7"/>
        <v>42.7</v>
      </c>
    </row>
    <row r="36" spans="1:8" ht="15.95" customHeight="1" x14ac:dyDescent="0.2">
      <c r="A36" s="127" t="s">
        <v>15</v>
      </c>
      <c r="B36" s="20">
        <v>1</v>
      </c>
      <c r="C36" s="21">
        <v>6</v>
      </c>
      <c r="D36" s="22" t="s">
        <v>10</v>
      </c>
      <c r="E36" s="23" t="s">
        <v>7</v>
      </c>
      <c r="F36" s="118">
        <f t="shared" si="7"/>
        <v>42.7</v>
      </c>
      <c r="G36" s="118">
        <f t="shared" si="7"/>
        <v>42.7</v>
      </c>
      <c r="H36" s="106">
        <f t="shared" si="7"/>
        <v>42.7</v>
      </c>
    </row>
    <row r="37" spans="1:8" ht="18" customHeight="1" x14ac:dyDescent="0.2">
      <c r="A37" s="124" t="s">
        <v>97</v>
      </c>
      <c r="B37" s="10">
        <v>1</v>
      </c>
      <c r="C37" s="11">
        <v>6</v>
      </c>
      <c r="D37" s="12" t="s">
        <v>25</v>
      </c>
      <c r="E37" s="13"/>
      <c r="F37" s="117">
        <f t="shared" si="7"/>
        <v>42.7</v>
      </c>
      <c r="G37" s="117">
        <f t="shared" si="7"/>
        <v>42.7</v>
      </c>
      <c r="H37" s="105">
        <f t="shared" si="7"/>
        <v>42.7</v>
      </c>
    </row>
    <row r="38" spans="1:8" ht="15.95" customHeight="1" x14ac:dyDescent="0.2">
      <c r="A38" s="37" t="s">
        <v>26</v>
      </c>
      <c r="B38" s="10">
        <v>1</v>
      </c>
      <c r="C38" s="11">
        <v>6</v>
      </c>
      <c r="D38" s="12" t="s">
        <v>25</v>
      </c>
      <c r="E38" s="13">
        <v>500</v>
      </c>
      <c r="F38" s="117">
        <f t="shared" si="7"/>
        <v>42.7</v>
      </c>
      <c r="G38" s="117">
        <f t="shared" si="7"/>
        <v>42.7</v>
      </c>
      <c r="H38" s="105">
        <f t="shared" si="7"/>
        <v>42.7</v>
      </c>
    </row>
    <row r="39" spans="1:8" ht="15.95" customHeight="1" x14ac:dyDescent="0.2">
      <c r="A39" s="37" t="s">
        <v>27</v>
      </c>
      <c r="B39" s="10">
        <v>1</v>
      </c>
      <c r="C39" s="11">
        <v>6</v>
      </c>
      <c r="D39" s="12" t="s">
        <v>25</v>
      </c>
      <c r="E39" s="13">
        <v>540</v>
      </c>
      <c r="F39" s="157">
        <v>42.7</v>
      </c>
      <c r="G39" s="157">
        <v>42.7</v>
      </c>
      <c r="H39" s="158">
        <v>42.7</v>
      </c>
    </row>
    <row r="40" spans="1:8" ht="15.95" customHeight="1" x14ac:dyDescent="0.2">
      <c r="A40" s="130" t="s">
        <v>28</v>
      </c>
      <c r="B40" s="15">
        <v>1</v>
      </c>
      <c r="C40" s="16">
        <v>11</v>
      </c>
      <c r="D40" s="17" t="s">
        <v>7</v>
      </c>
      <c r="E40" s="18" t="s">
        <v>7</v>
      </c>
      <c r="F40" s="119">
        <f t="shared" ref="F40:H43" si="8">F41</f>
        <v>300</v>
      </c>
      <c r="G40" s="119">
        <f t="shared" si="8"/>
        <v>300</v>
      </c>
      <c r="H40" s="107">
        <f t="shared" si="8"/>
        <v>300</v>
      </c>
    </row>
    <row r="41" spans="1:8" ht="15.95" customHeight="1" x14ac:dyDescent="0.2">
      <c r="A41" s="37" t="s">
        <v>9</v>
      </c>
      <c r="B41" s="10">
        <v>1</v>
      </c>
      <c r="C41" s="11">
        <v>11</v>
      </c>
      <c r="D41" s="12" t="s">
        <v>10</v>
      </c>
      <c r="E41" s="13" t="s">
        <v>7</v>
      </c>
      <c r="F41" s="117">
        <f t="shared" si="8"/>
        <v>300</v>
      </c>
      <c r="G41" s="117">
        <f t="shared" si="8"/>
        <v>300</v>
      </c>
      <c r="H41" s="105">
        <f t="shared" si="8"/>
        <v>300</v>
      </c>
    </row>
    <row r="42" spans="1:8" ht="15.95" customHeight="1" x14ac:dyDescent="0.2">
      <c r="A42" s="37" t="s">
        <v>121</v>
      </c>
      <c r="B42" s="10">
        <v>1</v>
      </c>
      <c r="C42" s="11">
        <v>11</v>
      </c>
      <c r="D42" s="12" t="s">
        <v>29</v>
      </c>
      <c r="E42" s="13" t="s">
        <v>7</v>
      </c>
      <c r="F42" s="117">
        <f t="shared" si="8"/>
        <v>300</v>
      </c>
      <c r="G42" s="117">
        <f t="shared" si="8"/>
        <v>300</v>
      </c>
      <c r="H42" s="105">
        <f t="shared" si="8"/>
        <v>300</v>
      </c>
    </row>
    <row r="43" spans="1:8" ht="15.95" customHeight="1" x14ac:dyDescent="0.2">
      <c r="A43" s="37" t="s">
        <v>19</v>
      </c>
      <c r="B43" s="10">
        <v>1</v>
      </c>
      <c r="C43" s="11">
        <v>11</v>
      </c>
      <c r="D43" s="12" t="s">
        <v>29</v>
      </c>
      <c r="E43" s="13">
        <v>800</v>
      </c>
      <c r="F43" s="117">
        <f t="shared" si="8"/>
        <v>300</v>
      </c>
      <c r="G43" s="117">
        <f t="shared" si="8"/>
        <v>300</v>
      </c>
      <c r="H43" s="105">
        <f t="shared" si="8"/>
        <v>300</v>
      </c>
    </row>
    <row r="44" spans="1:8" ht="15.95" customHeight="1" x14ac:dyDescent="0.2">
      <c r="A44" s="127" t="s">
        <v>30</v>
      </c>
      <c r="B44" s="20">
        <v>1</v>
      </c>
      <c r="C44" s="21">
        <v>11</v>
      </c>
      <c r="D44" s="22" t="s">
        <v>29</v>
      </c>
      <c r="E44" s="23">
        <v>870</v>
      </c>
      <c r="F44" s="154">
        <v>300</v>
      </c>
      <c r="G44" s="154">
        <v>300</v>
      </c>
      <c r="H44" s="155">
        <v>300</v>
      </c>
    </row>
    <row r="45" spans="1:8" ht="15.95" customHeight="1" x14ac:dyDescent="0.2">
      <c r="A45" s="129" t="s">
        <v>31</v>
      </c>
      <c r="B45" s="30">
        <v>1</v>
      </c>
      <c r="C45" s="31">
        <v>13</v>
      </c>
      <c r="D45" s="32" t="s">
        <v>7</v>
      </c>
      <c r="E45" s="33" t="s">
        <v>7</v>
      </c>
      <c r="F45" s="121">
        <f>F46</f>
        <v>205</v>
      </c>
      <c r="G45" s="121">
        <f>G46</f>
        <v>205</v>
      </c>
      <c r="H45" s="109">
        <f>H46</f>
        <v>205</v>
      </c>
    </row>
    <row r="46" spans="1:8" ht="15.95" customHeight="1" x14ac:dyDescent="0.2">
      <c r="A46" s="37" t="s">
        <v>9</v>
      </c>
      <c r="B46" s="10">
        <v>1</v>
      </c>
      <c r="C46" s="11">
        <v>13</v>
      </c>
      <c r="D46" s="12" t="s">
        <v>10</v>
      </c>
      <c r="E46" s="13" t="s">
        <v>7</v>
      </c>
      <c r="F46" s="117">
        <f>F47+F50</f>
        <v>205</v>
      </c>
      <c r="G46" s="117">
        <f>G47+G50</f>
        <v>205</v>
      </c>
      <c r="H46" s="105">
        <f>H47+H50</f>
        <v>205</v>
      </c>
    </row>
    <row r="47" spans="1:8" ht="32.1" customHeight="1" x14ac:dyDescent="0.2">
      <c r="A47" s="37" t="s">
        <v>32</v>
      </c>
      <c r="B47" s="10">
        <v>1</v>
      </c>
      <c r="C47" s="11">
        <v>13</v>
      </c>
      <c r="D47" s="12" t="s">
        <v>33</v>
      </c>
      <c r="E47" s="13" t="s">
        <v>7</v>
      </c>
      <c r="F47" s="117">
        <f t="shared" ref="F47:H48" si="9">F48</f>
        <v>200</v>
      </c>
      <c r="G47" s="117">
        <f t="shared" si="9"/>
        <v>200</v>
      </c>
      <c r="H47" s="105">
        <f t="shared" si="9"/>
        <v>200</v>
      </c>
    </row>
    <row r="48" spans="1:8" ht="32.1" customHeight="1" x14ac:dyDescent="0.2">
      <c r="A48" s="37" t="s">
        <v>122</v>
      </c>
      <c r="B48" s="10">
        <v>1</v>
      </c>
      <c r="C48" s="11">
        <v>13</v>
      </c>
      <c r="D48" s="12" t="s">
        <v>33</v>
      </c>
      <c r="E48" s="13">
        <v>200</v>
      </c>
      <c r="F48" s="117">
        <f t="shared" si="9"/>
        <v>200</v>
      </c>
      <c r="G48" s="117">
        <f t="shared" si="9"/>
        <v>200</v>
      </c>
      <c r="H48" s="105">
        <f t="shared" si="9"/>
        <v>200</v>
      </c>
    </row>
    <row r="49" spans="1:8" ht="32.1" customHeight="1" x14ac:dyDescent="0.2">
      <c r="A49" s="124" t="s">
        <v>18</v>
      </c>
      <c r="B49" s="21">
        <v>1</v>
      </c>
      <c r="C49" s="21">
        <v>13</v>
      </c>
      <c r="D49" s="35" t="s">
        <v>33</v>
      </c>
      <c r="E49" s="23">
        <v>240</v>
      </c>
      <c r="F49" s="154">
        <v>200</v>
      </c>
      <c r="G49" s="154">
        <v>200</v>
      </c>
      <c r="H49" s="155">
        <v>200</v>
      </c>
    </row>
    <row r="50" spans="1:8" ht="15.95" customHeight="1" x14ac:dyDescent="0.2">
      <c r="A50" s="124" t="s">
        <v>34</v>
      </c>
      <c r="B50" s="21">
        <v>1</v>
      </c>
      <c r="C50" s="21">
        <v>13</v>
      </c>
      <c r="D50" s="35" t="s">
        <v>35</v>
      </c>
      <c r="E50" s="23" t="s">
        <v>7</v>
      </c>
      <c r="F50" s="118">
        <f>F51+F55+F53</f>
        <v>5</v>
      </c>
      <c r="G50" s="118">
        <f>G51+G55+G53</f>
        <v>5</v>
      </c>
      <c r="H50" s="106">
        <f>H51+H55+H53</f>
        <v>5</v>
      </c>
    </row>
    <row r="51" spans="1:8" ht="32.1" hidden="1" customHeight="1" x14ac:dyDescent="0.2">
      <c r="A51" s="37" t="s">
        <v>122</v>
      </c>
      <c r="B51" s="21">
        <v>1</v>
      </c>
      <c r="C51" s="21">
        <v>13</v>
      </c>
      <c r="D51" s="35" t="s">
        <v>35</v>
      </c>
      <c r="E51" s="23">
        <v>200</v>
      </c>
      <c r="F51" s="118">
        <f>F52</f>
        <v>0</v>
      </c>
      <c r="G51" s="118">
        <f>G52</f>
        <v>0</v>
      </c>
      <c r="H51" s="106">
        <f>H52</f>
        <v>0</v>
      </c>
    </row>
    <row r="52" spans="1:8" ht="32.1" hidden="1" customHeight="1" x14ac:dyDescent="0.2">
      <c r="A52" s="127" t="s">
        <v>18</v>
      </c>
      <c r="B52" s="20">
        <v>1</v>
      </c>
      <c r="C52" s="21">
        <v>13</v>
      </c>
      <c r="D52" s="35" t="s">
        <v>35</v>
      </c>
      <c r="E52" s="23">
        <v>240</v>
      </c>
      <c r="F52" s="154">
        <v>0</v>
      </c>
      <c r="G52" s="154">
        <v>0</v>
      </c>
      <c r="H52" s="155">
        <v>0</v>
      </c>
    </row>
    <row r="53" spans="1:8" ht="22.5" hidden="1" customHeight="1" x14ac:dyDescent="0.2">
      <c r="A53" s="37" t="s">
        <v>85</v>
      </c>
      <c r="B53" s="10">
        <v>1</v>
      </c>
      <c r="C53" s="11">
        <v>13</v>
      </c>
      <c r="D53" s="35" t="s">
        <v>35</v>
      </c>
      <c r="E53" s="13">
        <v>300</v>
      </c>
      <c r="F53" s="117">
        <f>F54</f>
        <v>0</v>
      </c>
      <c r="G53" s="117">
        <f t="shared" ref="G53:H53" si="10">G54</f>
        <v>0</v>
      </c>
      <c r="H53" s="105">
        <f t="shared" si="10"/>
        <v>0</v>
      </c>
    </row>
    <row r="54" spans="1:8" ht="19.5" hidden="1" customHeight="1" x14ac:dyDescent="0.2">
      <c r="A54" s="37" t="s">
        <v>147</v>
      </c>
      <c r="B54" s="10">
        <v>1</v>
      </c>
      <c r="C54" s="11">
        <v>13</v>
      </c>
      <c r="D54" s="35" t="s">
        <v>35</v>
      </c>
      <c r="E54" s="13">
        <v>350</v>
      </c>
      <c r="F54" s="157">
        <v>0</v>
      </c>
      <c r="G54" s="157">
        <v>0</v>
      </c>
      <c r="H54" s="158">
        <v>0</v>
      </c>
    </row>
    <row r="55" spans="1:8" ht="15.95" customHeight="1" x14ac:dyDescent="0.2">
      <c r="A55" s="37" t="s">
        <v>19</v>
      </c>
      <c r="B55" s="10">
        <v>1</v>
      </c>
      <c r="C55" s="11">
        <v>13</v>
      </c>
      <c r="D55" s="35" t="s">
        <v>35</v>
      </c>
      <c r="E55" s="13">
        <v>800</v>
      </c>
      <c r="F55" s="117">
        <f>F56+F57</f>
        <v>5</v>
      </c>
      <c r="G55" s="117">
        <f>G56+G57</f>
        <v>5</v>
      </c>
      <c r="H55" s="105">
        <f>H56+H57</f>
        <v>5</v>
      </c>
    </row>
    <row r="56" spans="1:8" ht="15.95" hidden="1" customHeight="1" x14ac:dyDescent="0.2">
      <c r="A56" s="127" t="s">
        <v>36</v>
      </c>
      <c r="B56" s="20">
        <v>1</v>
      </c>
      <c r="C56" s="21">
        <v>13</v>
      </c>
      <c r="D56" s="36" t="s">
        <v>35</v>
      </c>
      <c r="E56" s="23">
        <v>830</v>
      </c>
      <c r="F56" s="118"/>
      <c r="G56" s="118"/>
      <c r="H56" s="106"/>
    </row>
    <row r="57" spans="1:8" ht="15.95" customHeight="1" x14ac:dyDescent="0.2">
      <c r="A57" s="124" t="s">
        <v>20</v>
      </c>
      <c r="B57" s="20">
        <v>1</v>
      </c>
      <c r="C57" s="21">
        <v>13</v>
      </c>
      <c r="D57" s="35" t="s">
        <v>35</v>
      </c>
      <c r="E57" s="23">
        <v>850</v>
      </c>
      <c r="F57" s="154">
        <v>5</v>
      </c>
      <c r="G57" s="154">
        <v>5</v>
      </c>
      <c r="H57" s="155">
        <v>5</v>
      </c>
    </row>
    <row r="58" spans="1:8" ht="15.95" customHeight="1" x14ac:dyDescent="0.2">
      <c r="A58" s="97" t="s">
        <v>37</v>
      </c>
      <c r="B58" s="3">
        <v>2</v>
      </c>
      <c r="C58" s="4">
        <v>3</v>
      </c>
      <c r="D58" s="5" t="s">
        <v>7</v>
      </c>
      <c r="E58" s="6" t="s">
        <v>7</v>
      </c>
      <c r="F58" s="116">
        <f t="shared" ref="F58:H59" si="11">F59</f>
        <v>284.5</v>
      </c>
      <c r="G58" s="116">
        <f t="shared" si="11"/>
        <v>294.20000000000005</v>
      </c>
      <c r="H58" s="104">
        <f t="shared" si="11"/>
        <v>304.60000000000002</v>
      </c>
    </row>
    <row r="59" spans="1:8" ht="15.95" customHeight="1" x14ac:dyDescent="0.2">
      <c r="A59" s="37" t="s">
        <v>15</v>
      </c>
      <c r="B59" s="10">
        <v>2</v>
      </c>
      <c r="C59" s="11">
        <v>3</v>
      </c>
      <c r="D59" s="12" t="s">
        <v>10</v>
      </c>
      <c r="E59" s="13" t="s">
        <v>7</v>
      </c>
      <c r="F59" s="117">
        <f t="shared" si="11"/>
        <v>284.5</v>
      </c>
      <c r="G59" s="117">
        <f t="shared" si="11"/>
        <v>294.20000000000005</v>
      </c>
      <c r="H59" s="105">
        <f t="shared" si="11"/>
        <v>304.60000000000002</v>
      </c>
    </row>
    <row r="60" spans="1:8" s="39" customFormat="1" ht="32.25" customHeight="1" x14ac:dyDescent="0.25">
      <c r="A60" s="37" t="s">
        <v>38</v>
      </c>
      <c r="B60" s="10">
        <v>2</v>
      </c>
      <c r="C60" s="11">
        <v>3</v>
      </c>
      <c r="D60" s="12" t="s">
        <v>39</v>
      </c>
      <c r="E60" s="38" t="s">
        <v>7</v>
      </c>
      <c r="F60" s="117">
        <f>F61+F63</f>
        <v>284.5</v>
      </c>
      <c r="G60" s="117">
        <f>G61+G63</f>
        <v>294.20000000000005</v>
      </c>
      <c r="H60" s="105">
        <f>H61+H63</f>
        <v>304.60000000000002</v>
      </c>
    </row>
    <row r="61" spans="1:8" ht="63.95" customHeight="1" x14ac:dyDescent="0.2">
      <c r="A61" s="37" t="s">
        <v>13</v>
      </c>
      <c r="B61" s="10">
        <v>2</v>
      </c>
      <c r="C61" s="11">
        <v>3</v>
      </c>
      <c r="D61" s="12" t="s">
        <v>39</v>
      </c>
      <c r="E61" s="13">
        <v>100</v>
      </c>
      <c r="F61" s="117">
        <f>F62</f>
        <v>265.89999999999998</v>
      </c>
      <c r="G61" s="117">
        <f>G62</f>
        <v>284.60000000000002</v>
      </c>
      <c r="H61" s="105">
        <f>H62</f>
        <v>304.5</v>
      </c>
    </row>
    <row r="62" spans="1:8" ht="32.1" customHeight="1" x14ac:dyDescent="0.2">
      <c r="A62" s="37" t="s">
        <v>40</v>
      </c>
      <c r="B62" s="10">
        <v>2</v>
      </c>
      <c r="C62" s="11">
        <v>3</v>
      </c>
      <c r="D62" s="12" t="s">
        <v>39</v>
      </c>
      <c r="E62" s="13">
        <v>120</v>
      </c>
      <c r="F62" s="157">
        <v>265.89999999999998</v>
      </c>
      <c r="G62" s="157">
        <v>284.60000000000002</v>
      </c>
      <c r="H62" s="158">
        <v>304.5</v>
      </c>
    </row>
    <row r="63" spans="1:8" ht="32.1" customHeight="1" x14ac:dyDescent="0.2">
      <c r="A63" s="37" t="s">
        <v>122</v>
      </c>
      <c r="B63" s="10">
        <v>2</v>
      </c>
      <c r="C63" s="11">
        <v>3</v>
      </c>
      <c r="D63" s="12" t="s">
        <v>41</v>
      </c>
      <c r="E63" s="13">
        <v>200</v>
      </c>
      <c r="F63" s="117">
        <f>F64</f>
        <v>18.600000000000001</v>
      </c>
      <c r="G63" s="117">
        <f>G64</f>
        <v>9.6</v>
      </c>
      <c r="H63" s="105">
        <f>H64</f>
        <v>0.1</v>
      </c>
    </row>
    <row r="64" spans="1:8" ht="32.1" customHeight="1" x14ac:dyDescent="0.2">
      <c r="A64" s="37" t="s">
        <v>18</v>
      </c>
      <c r="B64" s="10">
        <v>2</v>
      </c>
      <c r="C64" s="11">
        <v>3</v>
      </c>
      <c r="D64" s="12" t="s">
        <v>41</v>
      </c>
      <c r="E64" s="13">
        <v>240</v>
      </c>
      <c r="F64" s="157">
        <v>18.600000000000001</v>
      </c>
      <c r="G64" s="157">
        <v>9.6</v>
      </c>
      <c r="H64" s="158">
        <v>0.1</v>
      </c>
    </row>
    <row r="65" spans="1:8" ht="32.1" customHeight="1" x14ac:dyDescent="0.2">
      <c r="A65" s="97" t="s">
        <v>42</v>
      </c>
      <c r="B65" s="3">
        <v>3</v>
      </c>
      <c r="C65" s="11"/>
      <c r="D65" s="12"/>
      <c r="E65" s="13"/>
      <c r="F65" s="116">
        <f t="shared" ref="F65:H66" si="12">F66</f>
        <v>400</v>
      </c>
      <c r="G65" s="116">
        <f t="shared" si="12"/>
        <v>400</v>
      </c>
      <c r="H65" s="104">
        <f t="shared" si="12"/>
        <v>400</v>
      </c>
    </row>
    <row r="66" spans="1:8" ht="51" customHeight="1" x14ac:dyDescent="0.2">
      <c r="A66" s="97" t="s">
        <v>148</v>
      </c>
      <c r="B66" s="3">
        <v>3</v>
      </c>
      <c r="C66" s="4">
        <v>10</v>
      </c>
      <c r="D66" s="5" t="s">
        <v>7</v>
      </c>
      <c r="E66" s="6" t="s">
        <v>7</v>
      </c>
      <c r="F66" s="116">
        <f t="shared" si="12"/>
        <v>400</v>
      </c>
      <c r="G66" s="116">
        <f t="shared" si="12"/>
        <v>400</v>
      </c>
      <c r="H66" s="104">
        <f t="shared" si="12"/>
        <v>400</v>
      </c>
    </row>
    <row r="67" spans="1:8" ht="63.75" customHeight="1" x14ac:dyDescent="0.2">
      <c r="A67" s="97" t="s">
        <v>226</v>
      </c>
      <c r="B67" s="3">
        <v>3</v>
      </c>
      <c r="C67" s="4">
        <v>10</v>
      </c>
      <c r="D67" s="5" t="s">
        <v>43</v>
      </c>
      <c r="E67" s="6" t="s">
        <v>7</v>
      </c>
      <c r="F67" s="116">
        <f>F68</f>
        <v>400</v>
      </c>
      <c r="G67" s="116">
        <f>G68</f>
        <v>400</v>
      </c>
      <c r="H67" s="104">
        <f>H68</f>
        <v>400</v>
      </c>
    </row>
    <row r="68" spans="1:8" ht="49.5" customHeight="1" x14ac:dyDescent="0.2">
      <c r="A68" s="37" t="s">
        <v>211</v>
      </c>
      <c r="B68" s="10">
        <v>3</v>
      </c>
      <c r="C68" s="11">
        <v>10</v>
      </c>
      <c r="D68" s="22" t="s">
        <v>44</v>
      </c>
      <c r="E68" s="13" t="s">
        <v>7</v>
      </c>
      <c r="F68" s="117">
        <f t="shared" ref="F68:H69" si="13">F69</f>
        <v>400</v>
      </c>
      <c r="G68" s="117">
        <f t="shared" si="13"/>
        <v>400</v>
      </c>
      <c r="H68" s="105">
        <f t="shared" si="13"/>
        <v>400</v>
      </c>
    </row>
    <row r="69" spans="1:8" ht="32.1" customHeight="1" x14ac:dyDescent="0.2">
      <c r="A69" s="37" t="s">
        <v>122</v>
      </c>
      <c r="B69" s="20">
        <v>3</v>
      </c>
      <c r="C69" s="21">
        <v>10</v>
      </c>
      <c r="D69" s="22" t="s">
        <v>44</v>
      </c>
      <c r="E69" s="23">
        <v>200</v>
      </c>
      <c r="F69" s="118">
        <f t="shared" si="13"/>
        <v>400</v>
      </c>
      <c r="G69" s="118">
        <f t="shared" si="13"/>
        <v>400</v>
      </c>
      <c r="H69" s="106">
        <f t="shared" si="13"/>
        <v>400</v>
      </c>
    </row>
    <row r="70" spans="1:8" ht="32.1" customHeight="1" x14ac:dyDescent="0.2">
      <c r="A70" s="127" t="s">
        <v>18</v>
      </c>
      <c r="B70" s="20">
        <v>3</v>
      </c>
      <c r="C70" s="21">
        <v>10</v>
      </c>
      <c r="D70" s="22" t="s">
        <v>44</v>
      </c>
      <c r="E70" s="23">
        <v>240</v>
      </c>
      <c r="F70" s="154">
        <v>400</v>
      </c>
      <c r="G70" s="154">
        <v>400</v>
      </c>
      <c r="H70" s="155">
        <v>400</v>
      </c>
    </row>
    <row r="71" spans="1:8" ht="15.95" customHeight="1" x14ac:dyDescent="0.2">
      <c r="A71" s="130" t="s">
        <v>45</v>
      </c>
      <c r="B71" s="15">
        <v>4</v>
      </c>
      <c r="C71" s="11"/>
      <c r="D71" s="12"/>
      <c r="E71" s="13"/>
      <c r="F71" s="116">
        <f>F72</f>
        <v>58218.700000000004</v>
      </c>
      <c r="G71" s="116">
        <f t="shared" ref="G71:H72" si="14">G72</f>
        <v>20800.000000000004</v>
      </c>
      <c r="H71" s="104">
        <f t="shared" si="14"/>
        <v>8700</v>
      </c>
    </row>
    <row r="72" spans="1:8" ht="15.95" customHeight="1" x14ac:dyDescent="0.2">
      <c r="A72" s="130" t="s">
        <v>46</v>
      </c>
      <c r="B72" s="15">
        <v>4</v>
      </c>
      <c r="C72" s="16">
        <v>9</v>
      </c>
      <c r="D72" s="17" t="s">
        <v>7</v>
      </c>
      <c r="E72" s="18" t="s">
        <v>7</v>
      </c>
      <c r="F72" s="119">
        <f>F73</f>
        <v>58218.700000000004</v>
      </c>
      <c r="G72" s="119">
        <f t="shared" si="14"/>
        <v>20800.000000000004</v>
      </c>
      <c r="H72" s="107">
        <f t="shared" si="14"/>
        <v>8700</v>
      </c>
    </row>
    <row r="73" spans="1:8" ht="47.25" customHeight="1" x14ac:dyDescent="0.2">
      <c r="A73" s="97" t="s">
        <v>229</v>
      </c>
      <c r="B73" s="3">
        <v>4</v>
      </c>
      <c r="C73" s="4">
        <v>9</v>
      </c>
      <c r="D73" s="5" t="s">
        <v>47</v>
      </c>
      <c r="E73" s="18"/>
      <c r="F73" s="119">
        <f>F74+F77+F80+F86</f>
        <v>58218.700000000004</v>
      </c>
      <c r="G73" s="119">
        <f t="shared" ref="G73:H73" si="15">G74+G77+G80+G86</f>
        <v>20800.000000000004</v>
      </c>
      <c r="H73" s="119">
        <f t="shared" si="15"/>
        <v>8700</v>
      </c>
    </row>
    <row r="74" spans="1:8" ht="110.25" customHeight="1" x14ac:dyDescent="0.2">
      <c r="A74" s="97" t="s">
        <v>213</v>
      </c>
      <c r="B74" s="3">
        <v>4</v>
      </c>
      <c r="C74" s="4">
        <v>9</v>
      </c>
      <c r="D74" s="5" t="s">
        <v>212</v>
      </c>
      <c r="E74" s="18"/>
      <c r="F74" s="119">
        <f>F75</f>
        <v>47695.8</v>
      </c>
      <c r="G74" s="119">
        <f t="shared" ref="G74:H74" si="16">G75</f>
        <v>12000</v>
      </c>
      <c r="H74" s="119">
        <f t="shared" si="16"/>
        <v>0</v>
      </c>
    </row>
    <row r="75" spans="1:8" ht="32.1" customHeight="1" x14ac:dyDescent="0.2">
      <c r="A75" s="37" t="s">
        <v>151</v>
      </c>
      <c r="B75" s="10">
        <v>4</v>
      </c>
      <c r="C75" s="11">
        <v>9</v>
      </c>
      <c r="D75" s="12" t="s">
        <v>49</v>
      </c>
      <c r="E75" s="23">
        <v>400</v>
      </c>
      <c r="F75" s="118">
        <f>F76</f>
        <v>47695.8</v>
      </c>
      <c r="G75" s="118">
        <f t="shared" ref="G75:H75" si="17">G76</f>
        <v>12000</v>
      </c>
      <c r="H75" s="118">
        <f t="shared" si="17"/>
        <v>0</v>
      </c>
    </row>
    <row r="76" spans="1:8" ht="32.1" customHeight="1" x14ac:dyDescent="0.2">
      <c r="A76" s="37" t="s">
        <v>152</v>
      </c>
      <c r="B76" s="10">
        <v>4</v>
      </c>
      <c r="C76" s="11">
        <v>9</v>
      </c>
      <c r="D76" s="12" t="s">
        <v>49</v>
      </c>
      <c r="E76" s="23">
        <v>410</v>
      </c>
      <c r="F76" s="205">
        <v>47695.8</v>
      </c>
      <c r="G76" s="205">
        <v>12000</v>
      </c>
      <c r="H76" s="155"/>
    </row>
    <row r="77" spans="1:8" ht="111.75" customHeight="1" x14ac:dyDescent="0.2">
      <c r="A77" s="97" t="s">
        <v>215</v>
      </c>
      <c r="B77" s="3">
        <v>4</v>
      </c>
      <c r="C77" s="4">
        <v>9</v>
      </c>
      <c r="D77" s="5" t="s">
        <v>214</v>
      </c>
      <c r="E77" s="18"/>
      <c r="F77" s="119">
        <f>F78</f>
        <v>481.8</v>
      </c>
      <c r="G77" s="119">
        <f t="shared" ref="G77:G78" si="18">G78</f>
        <v>121.2</v>
      </c>
      <c r="H77" s="119">
        <f t="shared" ref="H77:H78" si="19">H78</f>
        <v>0</v>
      </c>
    </row>
    <row r="78" spans="1:8" ht="32.1" customHeight="1" x14ac:dyDescent="0.2">
      <c r="A78" s="37" t="s">
        <v>151</v>
      </c>
      <c r="B78" s="10">
        <v>4</v>
      </c>
      <c r="C78" s="11">
        <v>9</v>
      </c>
      <c r="D78" s="12" t="s">
        <v>49</v>
      </c>
      <c r="E78" s="23">
        <v>400</v>
      </c>
      <c r="F78" s="118">
        <f>F79</f>
        <v>481.8</v>
      </c>
      <c r="G78" s="118">
        <f t="shared" si="18"/>
        <v>121.2</v>
      </c>
      <c r="H78" s="118">
        <f t="shared" si="19"/>
        <v>0</v>
      </c>
    </row>
    <row r="79" spans="1:8" ht="16.5" customHeight="1" x14ac:dyDescent="0.2">
      <c r="A79" s="37" t="s">
        <v>152</v>
      </c>
      <c r="B79" s="10">
        <v>4</v>
      </c>
      <c r="C79" s="11">
        <v>9</v>
      </c>
      <c r="D79" s="12" t="s">
        <v>49</v>
      </c>
      <c r="E79" s="23">
        <v>410</v>
      </c>
      <c r="F79" s="205">
        <v>481.8</v>
      </c>
      <c r="G79" s="205">
        <v>121.2</v>
      </c>
      <c r="H79" s="155"/>
    </row>
    <row r="80" spans="1:8" ht="45.75" customHeight="1" x14ac:dyDescent="0.2">
      <c r="A80" s="97" t="s">
        <v>149</v>
      </c>
      <c r="B80" s="3">
        <v>4</v>
      </c>
      <c r="C80" s="4">
        <v>9</v>
      </c>
      <c r="D80" s="5" t="s">
        <v>48</v>
      </c>
      <c r="E80" s="18"/>
      <c r="F80" s="119">
        <f t="shared" ref="F80:H82" si="20">F81</f>
        <v>7525.4</v>
      </c>
      <c r="G80" s="119">
        <f t="shared" si="20"/>
        <v>6280.6</v>
      </c>
      <c r="H80" s="107">
        <f t="shared" si="20"/>
        <v>6171.5</v>
      </c>
    </row>
    <row r="81" spans="1:8" ht="49.5" customHeight="1" x14ac:dyDescent="0.2">
      <c r="A81" s="37" t="s">
        <v>150</v>
      </c>
      <c r="B81" s="10">
        <v>4</v>
      </c>
      <c r="C81" s="11">
        <v>9</v>
      </c>
      <c r="D81" s="12" t="s">
        <v>49</v>
      </c>
      <c r="E81" s="18"/>
      <c r="F81" s="118">
        <f>F82+F84</f>
        <v>7525.4</v>
      </c>
      <c r="G81" s="118">
        <f t="shared" ref="G81:H81" si="21">G82+G84</f>
        <v>6280.6</v>
      </c>
      <c r="H81" s="106">
        <f t="shared" si="21"/>
        <v>6171.5</v>
      </c>
    </row>
    <row r="82" spans="1:8" ht="32.1" customHeight="1" x14ac:dyDescent="0.2">
      <c r="A82" s="37" t="s">
        <v>122</v>
      </c>
      <c r="B82" s="10">
        <v>4</v>
      </c>
      <c r="C82" s="11">
        <v>9</v>
      </c>
      <c r="D82" s="12" t="s">
        <v>49</v>
      </c>
      <c r="E82" s="23">
        <v>200</v>
      </c>
      <c r="F82" s="118">
        <f t="shared" si="20"/>
        <v>7525.4</v>
      </c>
      <c r="G82" s="118">
        <f t="shared" si="20"/>
        <v>6280.6</v>
      </c>
      <c r="H82" s="106">
        <f t="shared" si="20"/>
        <v>6171.5</v>
      </c>
    </row>
    <row r="83" spans="1:8" ht="32.1" customHeight="1" x14ac:dyDescent="0.2">
      <c r="A83" s="127" t="s">
        <v>18</v>
      </c>
      <c r="B83" s="10">
        <v>4</v>
      </c>
      <c r="C83" s="11">
        <v>9</v>
      </c>
      <c r="D83" s="12" t="s">
        <v>49</v>
      </c>
      <c r="E83" s="23">
        <v>240</v>
      </c>
      <c r="F83" s="206">
        <f>7010.4+515</f>
        <v>7525.4</v>
      </c>
      <c r="G83" s="201">
        <f>6401.8-121.2</f>
        <v>6280.6</v>
      </c>
      <c r="H83" s="202">
        <v>6171.5</v>
      </c>
    </row>
    <row r="84" spans="1:8" ht="32.1" customHeight="1" x14ac:dyDescent="0.2">
      <c r="A84" s="37" t="s">
        <v>151</v>
      </c>
      <c r="B84" s="10">
        <v>4</v>
      </c>
      <c r="C84" s="11">
        <v>9</v>
      </c>
      <c r="D84" s="12" t="s">
        <v>49</v>
      </c>
      <c r="E84" s="23">
        <v>400</v>
      </c>
      <c r="F84" s="118">
        <f>F85</f>
        <v>0</v>
      </c>
      <c r="G84" s="118">
        <f t="shared" ref="G84:H84" si="22">G85</f>
        <v>0</v>
      </c>
      <c r="H84" s="106">
        <f t="shared" si="22"/>
        <v>0</v>
      </c>
    </row>
    <row r="85" spans="1:8" ht="18.75" customHeight="1" x14ac:dyDescent="0.2">
      <c r="A85" s="37" t="s">
        <v>152</v>
      </c>
      <c r="B85" s="10">
        <v>4</v>
      </c>
      <c r="C85" s="11">
        <v>9</v>
      </c>
      <c r="D85" s="12" t="s">
        <v>49</v>
      </c>
      <c r="E85" s="23">
        <v>410</v>
      </c>
      <c r="F85" s="154">
        <v>0</v>
      </c>
      <c r="G85" s="154">
        <v>0</v>
      </c>
      <c r="H85" s="155">
        <v>0</v>
      </c>
    </row>
    <row r="86" spans="1:8" ht="46.5" customHeight="1" x14ac:dyDescent="0.2">
      <c r="A86" s="97" t="s">
        <v>206</v>
      </c>
      <c r="B86" s="3">
        <v>4</v>
      </c>
      <c r="C86" s="4">
        <v>9</v>
      </c>
      <c r="D86" s="5" t="s">
        <v>204</v>
      </c>
      <c r="E86" s="18"/>
      <c r="F86" s="118">
        <f>F87</f>
        <v>2515.6999999999998</v>
      </c>
      <c r="G86" s="118">
        <f t="shared" ref="G86:H88" si="23">G87</f>
        <v>2398.1999999999998</v>
      </c>
      <c r="H86" s="106">
        <f t="shared" si="23"/>
        <v>2528.5</v>
      </c>
    </row>
    <row r="87" spans="1:8" ht="32.1" customHeight="1" x14ac:dyDescent="0.2">
      <c r="A87" s="37" t="s">
        <v>207</v>
      </c>
      <c r="B87" s="10">
        <v>4</v>
      </c>
      <c r="C87" s="11">
        <v>9</v>
      </c>
      <c r="D87" s="12" t="s">
        <v>205</v>
      </c>
      <c r="E87" s="18"/>
      <c r="F87" s="118">
        <f>F88</f>
        <v>2515.6999999999998</v>
      </c>
      <c r="G87" s="118">
        <f t="shared" si="23"/>
        <v>2398.1999999999998</v>
      </c>
      <c r="H87" s="106">
        <f t="shared" si="23"/>
        <v>2528.5</v>
      </c>
    </row>
    <row r="88" spans="1:8" ht="32.1" customHeight="1" x14ac:dyDescent="0.2">
      <c r="A88" s="37" t="s">
        <v>122</v>
      </c>
      <c r="B88" s="10">
        <v>4</v>
      </c>
      <c r="C88" s="11">
        <v>9</v>
      </c>
      <c r="D88" s="12" t="s">
        <v>205</v>
      </c>
      <c r="E88" s="23">
        <v>200</v>
      </c>
      <c r="F88" s="118">
        <f>F89</f>
        <v>2515.6999999999998</v>
      </c>
      <c r="G88" s="118">
        <f t="shared" si="23"/>
        <v>2398.1999999999998</v>
      </c>
      <c r="H88" s="106">
        <f t="shared" si="23"/>
        <v>2528.5</v>
      </c>
    </row>
    <row r="89" spans="1:8" ht="32.1" customHeight="1" x14ac:dyDescent="0.2">
      <c r="A89" s="127" t="s">
        <v>18</v>
      </c>
      <c r="B89" s="10">
        <v>4</v>
      </c>
      <c r="C89" s="11">
        <v>9</v>
      </c>
      <c r="D89" s="12" t="s">
        <v>205</v>
      </c>
      <c r="E89" s="23">
        <v>240</v>
      </c>
      <c r="F89" s="207">
        <f>2289.6+226.1</f>
        <v>2515.6999999999998</v>
      </c>
      <c r="G89" s="200">
        <v>2398.1999999999998</v>
      </c>
      <c r="H89" s="202">
        <v>2528.5</v>
      </c>
    </row>
    <row r="90" spans="1:8" ht="15.95" customHeight="1" x14ac:dyDescent="0.2">
      <c r="A90" s="130" t="s">
        <v>51</v>
      </c>
      <c r="B90" s="15">
        <v>5</v>
      </c>
      <c r="C90" s="16" t="s">
        <v>7</v>
      </c>
      <c r="D90" s="17" t="s">
        <v>7</v>
      </c>
      <c r="E90" s="18" t="s">
        <v>7</v>
      </c>
      <c r="F90" s="119">
        <f>F91+F109+F116</f>
        <v>17050.8</v>
      </c>
      <c r="G90" s="119">
        <f t="shared" ref="G90:H90" si="24">G91+G116</f>
        <v>19087.099999999999</v>
      </c>
      <c r="H90" s="107">
        <f t="shared" si="24"/>
        <v>13300</v>
      </c>
    </row>
    <row r="91" spans="1:8" ht="15.95" customHeight="1" x14ac:dyDescent="0.2">
      <c r="A91" s="97" t="s">
        <v>52</v>
      </c>
      <c r="B91" s="3">
        <v>5</v>
      </c>
      <c r="C91" s="4">
        <v>1</v>
      </c>
      <c r="D91" s="5" t="s">
        <v>7</v>
      </c>
      <c r="E91" s="6" t="s">
        <v>7</v>
      </c>
      <c r="F91" s="116">
        <f>F93+F96+F99</f>
        <v>1166.8</v>
      </c>
      <c r="G91" s="116">
        <f>G92+G99</f>
        <v>500</v>
      </c>
      <c r="H91" s="116">
        <f>H93+H96+H99</f>
        <v>500</v>
      </c>
    </row>
    <row r="92" spans="1:8" ht="46.5" customHeight="1" x14ac:dyDescent="0.2">
      <c r="A92" s="97" t="s">
        <v>153</v>
      </c>
      <c r="B92" s="3">
        <v>5</v>
      </c>
      <c r="C92" s="4">
        <v>1</v>
      </c>
      <c r="D92" s="5" t="s">
        <v>154</v>
      </c>
      <c r="E92" s="6"/>
      <c r="F92" s="116">
        <f>F93+F96</f>
        <v>666.8</v>
      </c>
      <c r="G92" s="116">
        <f t="shared" ref="G92:H92" si="25">G93+G96</f>
        <v>0</v>
      </c>
      <c r="H92" s="116">
        <f t="shared" si="25"/>
        <v>0</v>
      </c>
    </row>
    <row r="93" spans="1:8" ht="80.25" hidden="1" customHeight="1" x14ac:dyDescent="0.2">
      <c r="A93" s="97" t="s">
        <v>155</v>
      </c>
      <c r="B93" s="3">
        <v>5</v>
      </c>
      <c r="C93" s="4">
        <v>1</v>
      </c>
      <c r="D93" s="5" t="s">
        <v>156</v>
      </c>
      <c r="E93" s="6"/>
      <c r="F93" s="116">
        <f>F94</f>
        <v>0</v>
      </c>
      <c r="G93" s="116">
        <f t="shared" ref="G93:H94" si="26">G94</f>
        <v>0</v>
      </c>
      <c r="H93" s="116">
        <f t="shared" si="26"/>
        <v>0</v>
      </c>
    </row>
    <row r="94" spans="1:8" ht="32.25" hidden="1" customHeight="1" x14ac:dyDescent="0.2">
      <c r="A94" s="37" t="s">
        <v>157</v>
      </c>
      <c r="B94" s="10">
        <v>5</v>
      </c>
      <c r="C94" s="11">
        <v>1</v>
      </c>
      <c r="D94" s="12" t="s">
        <v>156</v>
      </c>
      <c r="E94" s="13">
        <v>400</v>
      </c>
      <c r="F94" s="117">
        <f>F95</f>
        <v>0</v>
      </c>
      <c r="G94" s="117">
        <f t="shared" si="26"/>
        <v>0</v>
      </c>
      <c r="H94" s="117">
        <f t="shared" si="26"/>
        <v>0</v>
      </c>
    </row>
    <row r="95" spans="1:8" ht="15.95" hidden="1" customHeight="1" x14ac:dyDescent="0.2">
      <c r="A95" s="124" t="s">
        <v>152</v>
      </c>
      <c r="B95" s="10">
        <v>5</v>
      </c>
      <c r="C95" s="11">
        <v>1</v>
      </c>
      <c r="D95" s="12" t="s">
        <v>156</v>
      </c>
      <c r="E95" s="13">
        <v>410</v>
      </c>
      <c r="F95" s="157">
        <v>0</v>
      </c>
      <c r="G95" s="157">
        <v>0</v>
      </c>
      <c r="H95" s="157">
        <v>0</v>
      </c>
    </row>
    <row r="96" spans="1:8" ht="81.75" customHeight="1" x14ac:dyDescent="0.2">
      <c r="A96" s="97" t="s">
        <v>158</v>
      </c>
      <c r="B96" s="3">
        <v>5</v>
      </c>
      <c r="C96" s="4">
        <v>1</v>
      </c>
      <c r="D96" s="5" t="s">
        <v>159</v>
      </c>
      <c r="E96" s="6"/>
      <c r="F96" s="116">
        <f>F97</f>
        <v>666.8</v>
      </c>
      <c r="G96" s="116">
        <f t="shared" ref="G96:H97" si="27">G97</f>
        <v>0</v>
      </c>
      <c r="H96" s="116">
        <f t="shared" si="27"/>
        <v>0</v>
      </c>
    </row>
    <row r="97" spans="1:8" ht="30" customHeight="1" x14ac:dyDescent="0.2">
      <c r="A97" s="37" t="s">
        <v>157</v>
      </c>
      <c r="B97" s="10">
        <v>5</v>
      </c>
      <c r="C97" s="11">
        <v>1</v>
      </c>
      <c r="D97" s="12" t="s">
        <v>159</v>
      </c>
      <c r="E97" s="13">
        <v>400</v>
      </c>
      <c r="F97" s="117">
        <f>F98</f>
        <v>666.8</v>
      </c>
      <c r="G97" s="117">
        <f t="shared" si="27"/>
        <v>0</v>
      </c>
      <c r="H97" s="117">
        <f t="shared" si="27"/>
        <v>0</v>
      </c>
    </row>
    <row r="98" spans="1:8" ht="15.95" customHeight="1" x14ac:dyDescent="0.2">
      <c r="A98" s="124" t="s">
        <v>152</v>
      </c>
      <c r="B98" s="10">
        <v>5</v>
      </c>
      <c r="C98" s="11">
        <v>1</v>
      </c>
      <c r="D98" s="12" t="s">
        <v>159</v>
      </c>
      <c r="E98" s="13">
        <v>410</v>
      </c>
      <c r="F98" s="157">
        <v>666.8</v>
      </c>
      <c r="G98" s="157">
        <v>0</v>
      </c>
      <c r="H98" s="158">
        <v>0</v>
      </c>
    </row>
    <row r="99" spans="1:8" ht="15.75" customHeight="1" x14ac:dyDescent="0.2">
      <c r="A99" s="97" t="s">
        <v>53</v>
      </c>
      <c r="B99" s="3">
        <v>5</v>
      </c>
      <c r="C99" s="4">
        <v>1</v>
      </c>
      <c r="D99" s="5" t="s">
        <v>10</v>
      </c>
      <c r="E99" s="6"/>
      <c r="F99" s="116">
        <f>F100+F103</f>
        <v>500</v>
      </c>
      <c r="G99" s="116">
        <f>G100+G103</f>
        <v>500</v>
      </c>
      <c r="H99" s="104">
        <f>H103</f>
        <v>500</v>
      </c>
    </row>
    <row r="100" spans="1:8" ht="32.1" hidden="1" customHeight="1" x14ac:dyDescent="0.2">
      <c r="A100" s="97" t="s">
        <v>54</v>
      </c>
      <c r="B100" s="3">
        <v>5</v>
      </c>
      <c r="C100" s="4">
        <v>1</v>
      </c>
      <c r="D100" s="5" t="s">
        <v>55</v>
      </c>
      <c r="E100" s="6"/>
      <c r="F100" s="116">
        <f t="shared" ref="F100:H101" si="28">F101</f>
        <v>0</v>
      </c>
      <c r="G100" s="116">
        <f t="shared" si="28"/>
        <v>0</v>
      </c>
      <c r="H100" s="104">
        <f t="shared" si="28"/>
        <v>0</v>
      </c>
    </row>
    <row r="101" spans="1:8" ht="32.1" hidden="1" customHeight="1" x14ac:dyDescent="0.2">
      <c r="A101" s="97" t="s">
        <v>122</v>
      </c>
      <c r="B101" s="3">
        <v>5</v>
      </c>
      <c r="C101" s="4">
        <v>1</v>
      </c>
      <c r="D101" s="5" t="s">
        <v>55</v>
      </c>
      <c r="E101" s="6">
        <v>200</v>
      </c>
      <c r="F101" s="116">
        <f t="shared" si="28"/>
        <v>0</v>
      </c>
      <c r="G101" s="116">
        <f t="shared" si="28"/>
        <v>0</v>
      </c>
      <c r="H101" s="104">
        <f t="shared" si="28"/>
        <v>0</v>
      </c>
    </row>
    <row r="102" spans="1:8" ht="32.1" hidden="1" customHeight="1" x14ac:dyDescent="0.2">
      <c r="A102" s="130" t="s">
        <v>18</v>
      </c>
      <c r="B102" s="3">
        <v>5</v>
      </c>
      <c r="C102" s="4">
        <v>1</v>
      </c>
      <c r="D102" s="5" t="s">
        <v>55</v>
      </c>
      <c r="E102" s="6">
        <v>240</v>
      </c>
      <c r="F102" s="116">
        <v>0</v>
      </c>
      <c r="G102" s="116"/>
      <c r="H102" s="104"/>
    </row>
    <row r="103" spans="1:8" ht="31.5" x14ac:dyDescent="0.2">
      <c r="A103" s="130" t="s">
        <v>56</v>
      </c>
      <c r="B103" s="3">
        <v>5</v>
      </c>
      <c r="C103" s="4">
        <v>1</v>
      </c>
      <c r="D103" s="5" t="s">
        <v>57</v>
      </c>
      <c r="E103" s="6"/>
      <c r="F103" s="116">
        <f>F104+F106</f>
        <v>500</v>
      </c>
      <c r="G103" s="116">
        <f t="shared" ref="F103:H104" si="29">G104</f>
        <v>500</v>
      </c>
      <c r="H103" s="104">
        <f t="shared" si="29"/>
        <v>500</v>
      </c>
    </row>
    <row r="104" spans="1:8" ht="32.1" customHeight="1" x14ac:dyDescent="0.2">
      <c r="A104" s="37" t="s">
        <v>122</v>
      </c>
      <c r="B104" s="10">
        <v>5</v>
      </c>
      <c r="C104" s="11">
        <v>1</v>
      </c>
      <c r="D104" s="12" t="s">
        <v>57</v>
      </c>
      <c r="E104" s="13">
        <v>200</v>
      </c>
      <c r="F104" s="117">
        <f t="shared" si="29"/>
        <v>500</v>
      </c>
      <c r="G104" s="117">
        <f t="shared" si="29"/>
        <v>500</v>
      </c>
      <c r="H104" s="105">
        <f t="shared" si="29"/>
        <v>500</v>
      </c>
    </row>
    <row r="105" spans="1:8" ht="32.1" customHeight="1" x14ac:dyDescent="0.2">
      <c r="A105" s="127" t="s">
        <v>18</v>
      </c>
      <c r="B105" s="10">
        <v>5</v>
      </c>
      <c r="C105" s="11">
        <v>1</v>
      </c>
      <c r="D105" s="12" t="s">
        <v>57</v>
      </c>
      <c r="E105" s="13">
        <v>240</v>
      </c>
      <c r="F105" s="157">
        <v>500</v>
      </c>
      <c r="G105" s="157">
        <v>500</v>
      </c>
      <c r="H105" s="158">
        <v>500</v>
      </c>
    </row>
    <row r="106" spans="1:8" ht="18.75" hidden="1" customHeight="1" x14ac:dyDescent="0.2">
      <c r="A106" s="37" t="s">
        <v>19</v>
      </c>
      <c r="B106" s="10">
        <v>5</v>
      </c>
      <c r="C106" s="11">
        <v>1</v>
      </c>
      <c r="D106" s="12" t="s">
        <v>57</v>
      </c>
      <c r="E106" s="13">
        <v>800</v>
      </c>
      <c r="F106" s="117">
        <f>F108+F107</f>
        <v>0</v>
      </c>
      <c r="G106" s="117">
        <f t="shared" ref="G106:H106" si="30">G108+G107</f>
        <v>0</v>
      </c>
      <c r="H106" s="105">
        <f t="shared" si="30"/>
        <v>0</v>
      </c>
    </row>
    <row r="107" spans="1:8" ht="18.75" hidden="1" customHeight="1" x14ac:dyDescent="0.2">
      <c r="A107" s="37" t="s">
        <v>36</v>
      </c>
      <c r="B107" s="10">
        <v>5</v>
      </c>
      <c r="C107" s="11">
        <v>1</v>
      </c>
      <c r="D107" s="12" t="s">
        <v>57</v>
      </c>
      <c r="E107" s="13">
        <v>830</v>
      </c>
      <c r="F107" s="157">
        <v>0</v>
      </c>
      <c r="G107" s="157">
        <v>0</v>
      </c>
      <c r="H107" s="158">
        <v>0</v>
      </c>
    </row>
    <row r="108" spans="1:8" ht="18" hidden="1" customHeight="1" x14ac:dyDescent="0.2">
      <c r="A108" s="124" t="s">
        <v>20</v>
      </c>
      <c r="B108" s="10">
        <v>5</v>
      </c>
      <c r="C108" s="11">
        <v>1</v>
      </c>
      <c r="D108" s="12" t="s">
        <v>57</v>
      </c>
      <c r="E108" s="13">
        <v>850</v>
      </c>
      <c r="F108" s="157">
        <v>0</v>
      </c>
      <c r="G108" s="157">
        <v>0</v>
      </c>
      <c r="H108" s="158">
        <v>0</v>
      </c>
    </row>
    <row r="109" spans="1:8" ht="18" hidden="1" customHeight="1" x14ac:dyDescent="0.2">
      <c r="A109" s="82" t="s">
        <v>58</v>
      </c>
      <c r="B109" s="16">
        <v>5</v>
      </c>
      <c r="C109" s="16">
        <v>2</v>
      </c>
      <c r="D109" s="47"/>
      <c r="E109" s="18" t="s">
        <v>7</v>
      </c>
      <c r="F109" s="116">
        <f>F110</f>
        <v>0</v>
      </c>
      <c r="G109" s="116">
        <f t="shared" ref="G109:H112" si="31">G110</f>
        <v>0</v>
      </c>
      <c r="H109" s="104">
        <f t="shared" si="31"/>
        <v>0</v>
      </c>
    </row>
    <row r="110" spans="1:8" ht="18" hidden="1" customHeight="1" x14ac:dyDescent="0.2">
      <c r="A110" s="82" t="s">
        <v>9</v>
      </c>
      <c r="B110" s="16">
        <v>5</v>
      </c>
      <c r="C110" s="16">
        <v>2</v>
      </c>
      <c r="D110" s="47" t="s">
        <v>10</v>
      </c>
      <c r="E110" s="18"/>
      <c r="F110" s="116">
        <f>F111</f>
        <v>0</v>
      </c>
      <c r="G110" s="117">
        <f t="shared" si="31"/>
        <v>0</v>
      </c>
      <c r="H110" s="105">
        <f t="shared" si="31"/>
        <v>0</v>
      </c>
    </row>
    <row r="111" spans="1:8" ht="18" hidden="1" customHeight="1" x14ac:dyDescent="0.2">
      <c r="A111" s="82" t="s">
        <v>124</v>
      </c>
      <c r="B111" s="16">
        <v>5</v>
      </c>
      <c r="C111" s="16">
        <v>2</v>
      </c>
      <c r="D111" s="47" t="s">
        <v>125</v>
      </c>
      <c r="E111" s="18"/>
      <c r="F111" s="116">
        <f>F112+F114</f>
        <v>0</v>
      </c>
      <c r="G111" s="117">
        <f t="shared" si="31"/>
        <v>0</v>
      </c>
      <c r="H111" s="105">
        <f t="shared" si="31"/>
        <v>0</v>
      </c>
    </row>
    <row r="112" spans="1:8" ht="18" hidden="1" customHeight="1" x14ac:dyDescent="0.2">
      <c r="A112" s="37" t="s">
        <v>122</v>
      </c>
      <c r="B112" s="21">
        <v>5</v>
      </c>
      <c r="C112" s="21">
        <v>2</v>
      </c>
      <c r="D112" s="35" t="s">
        <v>125</v>
      </c>
      <c r="E112" s="23">
        <v>200</v>
      </c>
      <c r="F112" s="117">
        <f>F113</f>
        <v>0</v>
      </c>
      <c r="G112" s="117">
        <f t="shared" si="31"/>
        <v>0</v>
      </c>
      <c r="H112" s="105">
        <f t="shared" si="31"/>
        <v>0</v>
      </c>
    </row>
    <row r="113" spans="1:8" ht="18" hidden="1" customHeight="1" x14ac:dyDescent="0.2">
      <c r="A113" s="37" t="s">
        <v>18</v>
      </c>
      <c r="B113" s="21">
        <v>5</v>
      </c>
      <c r="C113" s="21">
        <v>2</v>
      </c>
      <c r="D113" s="35" t="s">
        <v>125</v>
      </c>
      <c r="E113" s="23">
        <v>240</v>
      </c>
      <c r="F113" s="157">
        <v>0</v>
      </c>
      <c r="G113" s="157">
        <v>0</v>
      </c>
      <c r="H113" s="158">
        <v>0</v>
      </c>
    </row>
    <row r="114" spans="1:8" ht="18" hidden="1" customHeight="1" x14ac:dyDescent="0.2">
      <c r="A114" s="37" t="s">
        <v>19</v>
      </c>
      <c r="B114" s="21">
        <v>5</v>
      </c>
      <c r="C114" s="21">
        <v>2</v>
      </c>
      <c r="D114" s="35" t="s">
        <v>125</v>
      </c>
      <c r="E114" s="13">
        <v>800</v>
      </c>
      <c r="F114" s="117">
        <f>F115</f>
        <v>0</v>
      </c>
      <c r="G114" s="117">
        <f t="shared" ref="G114:H114" si="32">G115</f>
        <v>0</v>
      </c>
      <c r="H114" s="105">
        <f t="shared" si="32"/>
        <v>0</v>
      </c>
    </row>
    <row r="115" spans="1:8" ht="18" hidden="1" customHeight="1" x14ac:dyDescent="0.2">
      <c r="A115" s="37" t="s">
        <v>36</v>
      </c>
      <c r="B115" s="21">
        <v>5</v>
      </c>
      <c r="C115" s="21">
        <v>2</v>
      </c>
      <c r="D115" s="35" t="s">
        <v>125</v>
      </c>
      <c r="E115" s="13">
        <v>830</v>
      </c>
      <c r="F115" s="157">
        <v>0</v>
      </c>
      <c r="G115" s="157">
        <v>0</v>
      </c>
      <c r="H115" s="158">
        <v>0</v>
      </c>
    </row>
    <row r="116" spans="1:8" ht="15.95" customHeight="1" x14ac:dyDescent="0.2">
      <c r="A116" s="130" t="s">
        <v>59</v>
      </c>
      <c r="B116" s="3">
        <v>5</v>
      </c>
      <c r="C116" s="4">
        <v>3</v>
      </c>
      <c r="D116" s="5"/>
      <c r="E116" s="6"/>
      <c r="F116" s="116">
        <f>F117+F139</f>
        <v>15884</v>
      </c>
      <c r="G116" s="116">
        <f>G117+G139</f>
        <v>18587.099999999999</v>
      </c>
      <c r="H116" s="104">
        <f>H117+H139</f>
        <v>12800</v>
      </c>
    </row>
    <row r="117" spans="1:8" ht="46.5" customHeight="1" x14ac:dyDescent="0.2">
      <c r="A117" s="97" t="s">
        <v>227</v>
      </c>
      <c r="B117" s="3">
        <v>5</v>
      </c>
      <c r="C117" s="4">
        <v>3</v>
      </c>
      <c r="D117" s="5" t="s">
        <v>60</v>
      </c>
      <c r="E117" s="6" t="s">
        <v>7</v>
      </c>
      <c r="F117" s="116">
        <f>F118+F124+F128+F132</f>
        <v>8604.9</v>
      </c>
      <c r="G117" s="116">
        <f>G118+G124+G128+G132</f>
        <v>10482.6</v>
      </c>
      <c r="H117" s="104">
        <f>H118+H124+H128+H132</f>
        <v>12800</v>
      </c>
    </row>
    <row r="118" spans="1:8" ht="46.5" customHeight="1" x14ac:dyDescent="0.2">
      <c r="A118" s="97" t="s">
        <v>160</v>
      </c>
      <c r="B118" s="3">
        <v>5</v>
      </c>
      <c r="C118" s="4">
        <v>3</v>
      </c>
      <c r="D118" s="5" t="s">
        <v>61</v>
      </c>
      <c r="E118" s="6"/>
      <c r="F118" s="116">
        <f>F119</f>
        <v>3850</v>
      </c>
      <c r="G118" s="116">
        <f t="shared" ref="F118:H120" si="33">G119</f>
        <v>3850</v>
      </c>
      <c r="H118" s="104">
        <f t="shared" si="33"/>
        <v>3850</v>
      </c>
    </row>
    <row r="119" spans="1:8" ht="48" customHeight="1" x14ac:dyDescent="0.2">
      <c r="A119" s="37" t="s">
        <v>161</v>
      </c>
      <c r="B119" s="10">
        <v>5</v>
      </c>
      <c r="C119" s="11">
        <v>3</v>
      </c>
      <c r="D119" s="12" t="s">
        <v>62</v>
      </c>
      <c r="E119" s="13"/>
      <c r="F119" s="117">
        <f>F120+F122</f>
        <v>3850</v>
      </c>
      <c r="G119" s="117">
        <f>G120+G122</f>
        <v>3850</v>
      </c>
      <c r="H119" s="105">
        <f>H120+H122</f>
        <v>3850</v>
      </c>
    </row>
    <row r="120" spans="1:8" ht="32.1" customHeight="1" x14ac:dyDescent="0.2">
      <c r="A120" s="37" t="s">
        <v>122</v>
      </c>
      <c r="B120" s="10">
        <v>5</v>
      </c>
      <c r="C120" s="11">
        <v>3</v>
      </c>
      <c r="D120" s="12" t="s">
        <v>62</v>
      </c>
      <c r="E120" s="13">
        <v>200</v>
      </c>
      <c r="F120" s="117">
        <f t="shared" si="33"/>
        <v>3800</v>
      </c>
      <c r="G120" s="117">
        <f t="shared" si="33"/>
        <v>3800</v>
      </c>
      <c r="H120" s="105">
        <f t="shared" si="33"/>
        <v>3800</v>
      </c>
    </row>
    <row r="121" spans="1:8" ht="32.1" customHeight="1" x14ac:dyDescent="0.2">
      <c r="A121" s="37" t="s">
        <v>18</v>
      </c>
      <c r="B121" s="10">
        <v>5</v>
      </c>
      <c r="C121" s="11">
        <v>3</v>
      </c>
      <c r="D121" s="12" t="s">
        <v>62</v>
      </c>
      <c r="E121" s="13">
        <v>240</v>
      </c>
      <c r="F121" s="157">
        <v>3800</v>
      </c>
      <c r="G121" s="157">
        <v>3800</v>
      </c>
      <c r="H121" s="158">
        <v>3800</v>
      </c>
    </row>
    <row r="122" spans="1:8" ht="17.25" customHeight="1" x14ac:dyDescent="0.2">
      <c r="A122" s="37" t="s">
        <v>19</v>
      </c>
      <c r="B122" s="10">
        <v>5</v>
      </c>
      <c r="C122" s="11">
        <v>3</v>
      </c>
      <c r="D122" s="12" t="s">
        <v>62</v>
      </c>
      <c r="E122" s="13">
        <v>800</v>
      </c>
      <c r="F122" s="117">
        <f>F123</f>
        <v>50</v>
      </c>
      <c r="G122" s="117">
        <f>G123</f>
        <v>50</v>
      </c>
      <c r="H122" s="105">
        <f>H123</f>
        <v>50</v>
      </c>
    </row>
    <row r="123" spans="1:8" ht="15" customHeight="1" x14ac:dyDescent="0.2">
      <c r="A123" s="37" t="s">
        <v>20</v>
      </c>
      <c r="B123" s="10">
        <v>5</v>
      </c>
      <c r="C123" s="11">
        <v>3</v>
      </c>
      <c r="D123" s="12" t="s">
        <v>62</v>
      </c>
      <c r="E123" s="13">
        <v>850</v>
      </c>
      <c r="F123" s="157">
        <v>50</v>
      </c>
      <c r="G123" s="157">
        <v>50</v>
      </c>
      <c r="H123" s="158">
        <v>50</v>
      </c>
    </row>
    <row r="124" spans="1:8" ht="46.5" customHeight="1" x14ac:dyDescent="0.2">
      <c r="A124" s="97" t="s">
        <v>162</v>
      </c>
      <c r="B124" s="3">
        <v>5</v>
      </c>
      <c r="C124" s="4">
        <v>3</v>
      </c>
      <c r="D124" s="5" t="s">
        <v>63</v>
      </c>
      <c r="E124" s="6"/>
      <c r="F124" s="116">
        <f t="shared" ref="F124:H126" si="34">F125</f>
        <v>300</v>
      </c>
      <c r="G124" s="116">
        <f t="shared" si="34"/>
        <v>300</v>
      </c>
      <c r="H124" s="104">
        <f t="shared" si="34"/>
        <v>300</v>
      </c>
    </row>
    <row r="125" spans="1:8" ht="47.25" customHeight="1" x14ac:dyDescent="0.2">
      <c r="A125" s="37" t="s">
        <v>163</v>
      </c>
      <c r="B125" s="10">
        <v>5</v>
      </c>
      <c r="C125" s="11">
        <v>3</v>
      </c>
      <c r="D125" s="12" t="s">
        <v>64</v>
      </c>
      <c r="E125" s="13"/>
      <c r="F125" s="117">
        <f t="shared" si="34"/>
        <v>300</v>
      </c>
      <c r="G125" s="117">
        <f t="shared" si="34"/>
        <v>300</v>
      </c>
      <c r="H125" s="105">
        <f t="shared" si="34"/>
        <v>300</v>
      </c>
    </row>
    <row r="126" spans="1:8" ht="32.1" customHeight="1" x14ac:dyDescent="0.2">
      <c r="A126" s="37" t="s">
        <v>122</v>
      </c>
      <c r="B126" s="10">
        <v>5</v>
      </c>
      <c r="C126" s="11">
        <v>3</v>
      </c>
      <c r="D126" s="12" t="s">
        <v>64</v>
      </c>
      <c r="E126" s="13">
        <v>200</v>
      </c>
      <c r="F126" s="117">
        <f t="shared" si="34"/>
        <v>300</v>
      </c>
      <c r="G126" s="117">
        <f t="shared" si="34"/>
        <v>300</v>
      </c>
      <c r="H126" s="105">
        <f t="shared" si="34"/>
        <v>300</v>
      </c>
    </row>
    <row r="127" spans="1:8" ht="32.1" customHeight="1" x14ac:dyDescent="0.2">
      <c r="A127" s="37" t="s">
        <v>18</v>
      </c>
      <c r="B127" s="10">
        <v>5</v>
      </c>
      <c r="C127" s="11">
        <v>3</v>
      </c>
      <c r="D127" s="12" t="s">
        <v>64</v>
      </c>
      <c r="E127" s="13">
        <v>240</v>
      </c>
      <c r="F127" s="157">
        <v>300</v>
      </c>
      <c r="G127" s="157">
        <v>300</v>
      </c>
      <c r="H127" s="158">
        <v>300</v>
      </c>
    </row>
    <row r="128" spans="1:8" ht="62.25" customHeight="1" x14ac:dyDescent="0.2">
      <c r="A128" s="97" t="s">
        <v>164</v>
      </c>
      <c r="B128" s="3">
        <v>5</v>
      </c>
      <c r="C128" s="4">
        <v>3</v>
      </c>
      <c r="D128" s="5" t="s">
        <v>65</v>
      </c>
      <c r="E128" s="6"/>
      <c r="F128" s="116">
        <f t="shared" ref="F128:H130" si="35">F129</f>
        <v>850</v>
      </c>
      <c r="G128" s="116">
        <f t="shared" si="35"/>
        <v>850</v>
      </c>
      <c r="H128" s="104">
        <f t="shared" si="35"/>
        <v>850</v>
      </c>
    </row>
    <row r="129" spans="1:8" ht="63.75" customHeight="1" x14ac:dyDescent="0.2">
      <c r="A129" s="37" t="s">
        <v>165</v>
      </c>
      <c r="B129" s="10">
        <v>5</v>
      </c>
      <c r="C129" s="11">
        <v>3</v>
      </c>
      <c r="D129" s="12" t="s">
        <v>66</v>
      </c>
      <c r="E129" s="13"/>
      <c r="F129" s="117">
        <f t="shared" si="35"/>
        <v>850</v>
      </c>
      <c r="G129" s="117">
        <f t="shared" si="35"/>
        <v>850</v>
      </c>
      <c r="H129" s="105">
        <f t="shared" si="35"/>
        <v>850</v>
      </c>
    </row>
    <row r="130" spans="1:8" ht="32.1" customHeight="1" x14ac:dyDescent="0.2">
      <c r="A130" s="37" t="s">
        <v>122</v>
      </c>
      <c r="B130" s="10">
        <v>5</v>
      </c>
      <c r="C130" s="11">
        <v>3</v>
      </c>
      <c r="D130" s="12" t="s">
        <v>66</v>
      </c>
      <c r="E130" s="13">
        <v>200</v>
      </c>
      <c r="F130" s="117">
        <f t="shared" si="35"/>
        <v>850</v>
      </c>
      <c r="G130" s="117">
        <f t="shared" si="35"/>
        <v>850</v>
      </c>
      <c r="H130" s="105">
        <f t="shared" si="35"/>
        <v>850</v>
      </c>
    </row>
    <row r="131" spans="1:8" ht="32.1" customHeight="1" x14ac:dyDescent="0.2">
      <c r="A131" s="37" t="s">
        <v>18</v>
      </c>
      <c r="B131" s="10">
        <v>5</v>
      </c>
      <c r="C131" s="11">
        <v>3</v>
      </c>
      <c r="D131" s="12" t="s">
        <v>66</v>
      </c>
      <c r="E131" s="13">
        <v>240</v>
      </c>
      <c r="F131" s="157">
        <v>850</v>
      </c>
      <c r="G131" s="157">
        <v>850</v>
      </c>
      <c r="H131" s="158">
        <v>850</v>
      </c>
    </row>
    <row r="132" spans="1:8" ht="63.75" customHeight="1" x14ac:dyDescent="0.2">
      <c r="A132" s="97" t="s">
        <v>166</v>
      </c>
      <c r="B132" s="3">
        <v>5</v>
      </c>
      <c r="C132" s="4">
        <v>3</v>
      </c>
      <c r="D132" s="5" t="s">
        <v>67</v>
      </c>
      <c r="E132" s="6"/>
      <c r="F132" s="116">
        <f>F133+F136</f>
        <v>3604.9</v>
      </c>
      <c r="G132" s="116">
        <f t="shared" ref="F132:H134" si="36">G133</f>
        <v>5482.6</v>
      </c>
      <c r="H132" s="104">
        <f t="shared" si="36"/>
        <v>7800</v>
      </c>
    </row>
    <row r="133" spans="1:8" ht="63.95" customHeight="1" x14ac:dyDescent="0.2">
      <c r="A133" s="37" t="s">
        <v>167</v>
      </c>
      <c r="B133" s="10">
        <v>5</v>
      </c>
      <c r="C133" s="11">
        <v>3</v>
      </c>
      <c r="D133" s="12" t="s">
        <v>68</v>
      </c>
      <c r="E133" s="13"/>
      <c r="F133" s="117">
        <f t="shared" si="36"/>
        <v>3604.9</v>
      </c>
      <c r="G133" s="117">
        <f t="shared" si="36"/>
        <v>5482.6</v>
      </c>
      <c r="H133" s="105">
        <f t="shared" si="36"/>
        <v>7800</v>
      </c>
    </row>
    <row r="134" spans="1:8" ht="32.1" customHeight="1" x14ac:dyDescent="0.2">
      <c r="A134" s="37" t="s">
        <v>122</v>
      </c>
      <c r="B134" s="10">
        <v>5</v>
      </c>
      <c r="C134" s="11">
        <v>3</v>
      </c>
      <c r="D134" s="12" t="s">
        <v>68</v>
      </c>
      <c r="E134" s="13">
        <v>200</v>
      </c>
      <c r="F134" s="117">
        <f>F135</f>
        <v>3604.9</v>
      </c>
      <c r="G134" s="117">
        <f t="shared" si="36"/>
        <v>5482.6</v>
      </c>
      <c r="H134" s="105">
        <f t="shared" si="36"/>
        <v>7800</v>
      </c>
    </row>
    <row r="135" spans="1:8" ht="32.1" customHeight="1" x14ac:dyDescent="0.2">
      <c r="A135" s="124" t="s">
        <v>18</v>
      </c>
      <c r="B135" s="10">
        <v>5</v>
      </c>
      <c r="C135" s="11">
        <v>3</v>
      </c>
      <c r="D135" s="12" t="s">
        <v>68</v>
      </c>
      <c r="E135" s="13">
        <v>240</v>
      </c>
      <c r="F135" s="157">
        <v>3604.9</v>
      </c>
      <c r="G135" s="157">
        <v>5482.6</v>
      </c>
      <c r="H135" s="158">
        <v>7800</v>
      </c>
    </row>
    <row r="136" spans="1:8" ht="63.75" hidden="1" customHeight="1" x14ac:dyDescent="0.2">
      <c r="A136" s="124" t="s">
        <v>130</v>
      </c>
      <c r="B136" s="10">
        <v>5</v>
      </c>
      <c r="C136" s="11">
        <v>3</v>
      </c>
      <c r="D136" s="12" t="s">
        <v>168</v>
      </c>
      <c r="E136" s="13"/>
      <c r="F136" s="117">
        <f t="shared" ref="F136:H137" si="37">F137</f>
        <v>0</v>
      </c>
      <c r="G136" s="117">
        <f t="shared" si="37"/>
        <v>0</v>
      </c>
      <c r="H136" s="105">
        <f t="shared" si="37"/>
        <v>0</v>
      </c>
    </row>
    <row r="137" spans="1:8" ht="32.1" hidden="1" customHeight="1" x14ac:dyDescent="0.2">
      <c r="A137" s="37" t="s">
        <v>122</v>
      </c>
      <c r="B137" s="10">
        <v>5</v>
      </c>
      <c r="C137" s="11">
        <v>3</v>
      </c>
      <c r="D137" s="12" t="s">
        <v>168</v>
      </c>
      <c r="E137" s="13">
        <v>200</v>
      </c>
      <c r="F137" s="117">
        <f t="shared" si="37"/>
        <v>0</v>
      </c>
      <c r="G137" s="117">
        <f t="shared" si="37"/>
        <v>0</v>
      </c>
      <c r="H137" s="105">
        <f t="shared" si="37"/>
        <v>0</v>
      </c>
    </row>
    <row r="138" spans="1:8" ht="32.1" hidden="1" customHeight="1" x14ac:dyDescent="0.2">
      <c r="A138" s="124" t="s">
        <v>18</v>
      </c>
      <c r="B138" s="10">
        <v>5</v>
      </c>
      <c r="C138" s="11">
        <v>3</v>
      </c>
      <c r="D138" s="12" t="s">
        <v>168</v>
      </c>
      <c r="E138" s="13">
        <v>240</v>
      </c>
      <c r="F138" s="157">
        <v>0</v>
      </c>
      <c r="G138" s="157">
        <v>0</v>
      </c>
      <c r="H138" s="158">
        <v>0</v>
      </c>
    </row>
    <row r="139" spans="1:8" ht="15.95" customHeight="1" x14ac:dyDescent="0.2">
      <c r="A139" s="97" t="s">
        <v>9</v>
      </c>
      <c r="B139" s="3">
        <v>5</v>
      </c>
      <c r="C139" s="4">
        <v>3</v>
      </c>
      <c r="D139" s="5" t="s">
        <v>10</v>
      </c>
      <c r="E139" s="6" t="s">
        <v>7</v>
      </c>
      <c r="F139" s="116">
        <f>F143+F146+F140</f>
        <v>7279.1</v>
      </c>
      <c r="G139" s="116">
        <f t="shared" ref="G139:H139" si="38">G143+G146+G140</f>
        <v>8104.5</v>
      </c>
      <c r="H139" s="159">
        <f t="shared" si="38"/>
        <v>0</v>
      </c>
    </row>
    <row r="140" spans="1:8" ht="32.1" hidden="1" customHeight="1" x14ac:dyDescent="0.2">
      <c r="A140" s="82" t="s">
        <v>169</v>
      </c>
      <c r="B140" s="16">
        <v>5</v>
      </c>
      <c r="C140" s="16">
        <v>3</v>
      </c>
      <c r="D140" s="47" t="s">
        <v>170</v>
      </c>
      <c r="E140" s="18"/>
      <c r="F140" s="133">
        <f>F141</f>
        <v>0</v>
      </c>
      <c r="G140" s="133">
        <f t="shared" ref="G140:H141" si="39">G141</f>
        <v>0</v>
      </c>
      <c r="H140" s="133">
        <f t="shared" si="39"/>
        <v>0</v>
      </c>
    </row>
    <row r="141" spans="1:8" ht="32.1" hidden="1" customHeight="1" x14ac:dyDescent="0.2">
      <c r="A141" s="124" t="s">
        <v>122</v>
      </c>
      <c r="B141" s="21">
        <v>5</v>
      </c>
      <c r="C141" s="21">
        <v>3</v>
      </c>
      <c r="D141" s="35" t="s">
        <v>170</v>
      </c>
      <c r="E141" s="23"/>
      <c r="F141" s="122">
        <f>F142</f>
        <v>0</v>
      </c>
      <c r="G141" s="122">
        <f t="shared" si="39"/>
        <v>0</v>
      </c>
      <c r="H141" s="122">
        <f t="shared" si="39"/>
        <v>0</v>
      </c>
    </row>
    <row r="142" spans="1:8" ht="32.1" hidden="1" customHeight="1" x14ac:dyDescent="0.2">
      <c r="A142" s="124" t="s">
        <v>18</v>
      </c>
      <c r="B142" s="21">
        <v>5</v>
      </c>
      <c r="C142" s="21">
        <v>3</v>
      </c>
      <c r="D142" s="35" t="s">
        <v>170</v>
      </c>
      <c r="E142" s="23"/>
      <c r="F142" s="151">
        <v>0</v>
      </c>
      <c r="G142" s="151">
        <v>0</v>
      </c>
      <c r="H142" s="158">
        <v>0</v>
      </c>
    </row>
    <row r="143" spans="1:8" ht="125.25" hidden="1" customHeight="1" x14ac:dyDescent="0.2">
      <c r="A143" s="97" t="s">
        <v>171</v>
      </c>
      <c r="B143" s="3">
        <v>5</v>
      </c>
      <c r="C143" s="4">
        <v>3</v>
      </c>
      <c r="D143" s="5" t="s">
        <v>172</v>
      </c>
      <c r="E143" s="6"/>
      <c r="F143" s="116">
        <f>F144</f>
        <v>0</v>
      </c>
      <c r="G143" s="116">
        <f>G144</f>
        <v>0</v>
      </c>
      <c r="H143" s="104">
        <v>0</v>
      </c>
    </row>
    <row r="144" spans="1:8" ht="19.5" hidden="1" customHeight="1" x14ac:dyDescent="0.2">
      <c r="A144" s="37" t="s">
        <v>19</v>
      </c>
      <c r="B144" s="10">
        <v>5</v>
      </c>
      <c r="C144" s="11">
        <v>3</v>
      </c>
      <c r="D144" s="12" t="s">
        <v>172</v>
      </c>
      <c r="E144" s="13">
        <v>800</v>
      </c>
      <c r="F144" s="117">
        <f>F145</f>
        <v>0</v>
      </c>
      <c r="G144" s="117">
        <f>G145</f>
        <v>0</v>
      </c>
      <c r="H144" s="105">
        <v>0</v>
      </c>
    </row>
    <row r="145" spans="1:8" ht="45.75" hidden="1" customHeight="1" x14ac:dyDescent="0.2">
      <c r="A145" s="37" t="s">
        <v>173</v>
      </c>
      <c r="B145" s="10">
        <v>5</v>
      </c>
      <c r="C145" s="11">
        <v>3</v>
      </c>
      <c r="D145" s="12" t="s">
        <v>172</v>
      </c>
      <c r="E145" s="13">
        <v>810</v>
      </c>
      <c r="F145" s="117">
        <v>0</v>
      </c>
      <c r="G145" s="117">
        <v>0</v>
      </c>
      <c r="H145" s="105">
        <v>0</v>
      </c>
    </row>
    <row r="146" spans="1:8" ht="127.5" customHeight="1" x14ac:dyDescent="0.2">
      <c r="A146" s="82" t="s">
        <v>174</v>
      </c>
      <c r="B146" s="16">
        <v>5</v>
      </c>
      <c r="C146" s="16">
        <v>3</v>
      </c>
      <c r="D146" s="47" t="s">
        <v>175</v>
      </c>
      <c r="E146" s="18"/>
      <c r="F146" s="133">
        <f t="shared" ref="F146:H147" si="40">F147</f>
        <v>7279.1</v>
      </c>
      <c r="G146" s="133">
        <f t="shared" si="40"/>
        <v>8104.5</v>
      </c>
      <c r="H146" s="104">
        <f t="shared" si="40"/>
        <v>0</v>
      </c>
    </row>
    <row r="147" spans="1:8" ht="33" customHeight="1" x14ac:dyDescent="0.2">
      <c r="A147" s="124" t="s">
        <v>122</v>
      </c>
      <c r="B147" s="21">
        <v>5</v>
      </c>
      <c r="C147" s="21">
        <v>3</v>
      </c>
      <c r="D147" s="35" t="s">
        <v>175</v>
      </c>
      <c r="E147" s="23">
        <v>200</v>
      </c>
      <c r="F147" s="122">
        <f t="shared" si="40"/>
        <v>7279.1</v>
      </c>
      <c r="G147" s="122">
        <f t="shared" si="40"/>
        <v>8104.5</v>
      </c>
      <c r="H147" s="105">
        <f t="shared" si="40"/>
        <v>0</v>
      </c>
    </row>
    <row r="148" spans="1:8" ht="33" customHeight="1" x14ac:dyDescent="0.2">
      <c r="A148" s="124" t="s">
        <v>18</v>
      </c>
      <c r="B148" s="21">
        <v>5</v>
      </c>
      <c r="C148" s="21">
        <v>3</v>
      </c>
      <c r="D148" s="35" t="s">
        <v>175</v>
      </c>
      <c r="E148" s="23">
        <v>240</v>
      </c>
      <c r="F148" s="151">
        <v>7279.1</v>
      </c>
      <c r="G148" s="151">
        <v>8104.5</v>
      </c>
      <c r="H148" s="158">
        <v>0</v>
      </c>
    </row>
    <row r="149" spans="1:8" ht="15.95" customHeight="1" x14ac:dyDescent="0.2">
      <c r="A149" s="82" t="s">
        <v>73</v>
      </c>
      <c r="B149" s="16">
        <v>8</v>
      </c>
      <c r="C149" s="16" t="s">
        <v>7</v>
      </c>
      <c r="D149" s="47" t="s">
        <v>7</v>
      </c>
      <c r="E149" s="18" t="s">
        <v>7</v>
      </c>
      <c r="F149" s="133">
        <f>F150</f>
        <v>11913.1</v>
      </c>
      <c r="G149" s="133">
        <f>G150</f>
        <v>11550</v>
      </c>
      <c r="H149" s="107">
        <f>H150</f>
        <v>11550</v>
      </c>
    </row>
    <row r="150" spans="1:8" ht="15.95" customHeight="1" x14ac:dyDescent="0.2">
      <c r="A150" s="82" t="s">
        <v>74</v>
      </c>
      <c r="B150" s="16">
        <v>8</v>
      </c>
      <c r="C150" s="16">
        <v>1</v>
      </c>
      <c r="D150" s="47" t="s">
        <v>7</v>
      </c>
      <c r="E150" s="18" t="s">
        <v>7</v>
      </c>
      <c r="F150" s="133">
        <f>F151</f>
        <v>11913.1</v>
      </c>
      <c r="G150" s="133">
        <f t="shared" ref="G150:H150" si="41">G151</f>
        <v>11550</v>
      </c>
      <c r="H150" s="104">
        <f t="shared" si="41"/>
        <v>11550</v>
      </c>
    </row>
    <row r="151" spans="1:8" ht="62.25" customHeight="1" x14ac:dyDescent="0.2">
      <c r="A151" s="82" t="s">
        <v>231</v>
      </c>
      <c r="B151" s="16">
        <v>8</v>
      </c>
      <c r="C151" s="16">
        <v>1</v>
      </c>
      <c r="D151" s="47" t="s">
        <v>75</v>
      </c>
      <c r="E151" s="18" t="s">
        <v>7</v>
      </c>
      <c r="F151" s="133">
        <f>F152+F155+F165+F168+F171</f>
        <v>11913.1</v>
      </c>
      <c r="G151" s="133">
        <f t="shared" ref="G151:H151" si="42">G152+G155+G165+G168+G171</f>
        <v>11550</v>
      </c>
      <c r="H151" s="104">
        <f t="shared" si="42"/>
        <v>11550</v>
      </c>
    </row>
    <row r="152" spans="1:8" ht="96.75" customHeight="1" x14ac:dyDescent="0.2">
      <c r="A152" s="82" t="s">
        <v>232</v>
      </c>
      <c r="B152" s="16">
        <v>8</v>
      </c>
      <c r="C152" s="16">
        <v>1</v>
      </c>
      <c r="D152" s="47" t="s">
        <v>76</v>
      </c>
      <c r="E152" s="18"/>
      <c r="F152" s="133">
        <f t="shared" ref="F152:H153" si="43">F153</f>
        <v>300</v>
      </c>
      <c r="G152" s="133">
        <f t="shared" si="43"/>
        <v>300</v>
      </c>
      <c r="H152" s="104">
        <f t="shared" si="43"/>
        <v>300</v>
      </c>
    </row>
    <row r="153" spans="1:8" ht="32.1" customHeight="1" x14ac:dyDescent="0.2">
      <c r="A153" s="124" t="s">
        <v>122</v>
      </c>
      <c r="B153" s="21">
        <v>8</v>
      </c>
      <c r="C153" s="21">
        <v>1</v>
      </c>
      <c r="D153" s="35" t="s">
        <v>76</v>
      </c>
      <c r="E153" s="23">
        <v>200</v>
      </c>
      <c r="F153" s="122">
        <f t="shared" si="43"/>
        <v>300</v>
      </c>
      <c r="G153" s="122">
        <f t="shared" si="43"/>
        <v>300</v>
      </c>
      <c r="H153" s="106">
        <f t="shared" si="43"/>
        <v>300</v>
      </c>
    </row>
    <row r="154" spans="1:8" ht="32.1" customHeight="1" x14ac:dyDescent="0.2">
      <c r="A154" s="124" t="s">
        <v>18</v>
      </c>
      <c r="B154" s="21">
        <v>8</v>
      </c>
      <c r="C154" s="21">
        <v>1</v>
      </c>
      <c r="D154" s="35" t="s">
        <v>76</v>
      </c>
      <c r="E154" s="23">
        <v>240</v>
      </c>
      <c r="F154" s="151">
        <v>300</v>
      </c>
      <c r="G154" s="151">
        <v>300</v>
      </c>
      <c r="H154" s="160">
        <v>300</v>
      </c>
    </row>
    <row r="155" spans="1:8" ht="63" customHeight="1" x14ac:dyDescent="0.2">
      <c r="A155" s="82" t="s">
        <v>228</v>
      </c>
      <c r="B155" s="16">
        <v>8</v>
      </c>
      <c r="C155" s="16">
        <v>1</v>
      </c>
      <c r="D155" s="47" t="s">
        <v>77</v>
      </c>
      <c r="E155" s="18"/>
      <c r="F155" s="133">
        <f>F156+F158+F160+F162</f>
        <v>11246.7</v>
      </c>
      <c r="G155" s="133">
        <f>G156+G158+G162</f>
        <v>11250</v>
      </c>
      <c r="H155" s="104">
        <f>H156+H158+H162</f>
        <v>11250</v>
      </c>
    </row>
    <row r="156" spans="1:8" ht="78.75" customHeight="1" x14ac:dyDescent="0.2">
      <c r="A156" s="124" t="s">
        <v>13</v>
      </c>
      <c r="B156" s="10">
        <v>8</v>
      </c>
      <c r="C156" s="11">
        <v>1</v>
      </c>
      <c r="D156" s="12" t="s">
        <v>77</v>
      </c>
      <c r="E156" s="13">
        <v>100</v>
      </c>
      <c r="F156" s="117">
        <f>F157</f>
        <v>5996.7</v>
      </c>
      <c r="G156" s="117">
        <f>G157</f>
        <v>6000</v>
      </c>
      <c r="H156" s="105">
        <f>H157</f>
        <v>6000</v>
      </c>
    </row>
    <row r="157" spans="1:8" ht="15.75" x14ac:dyDescent="0.2">
      <c r="A157" s="98" t="s">
        <v>78</v>
      </c>
      <c r="B157" s="10">
        <v>8</v>
      </c>
      <c r="C157" s="11">
        <v>1</v>
      </c>
      <c r="D157" s="12" t="s">
        <v>77</v>
      </c>
      <c r="E157" s="13">
        <v>110</v>
      </c>
      <c r="F157" s="157">
        <v>5996.7</v>
      </c>
      <c r="G157" s="157">
        <v>6000</v>
      </c>
      <c r="H157" s="158">
        <v>6000</v>
      </c>
    </row>
    <row r="158" spans="1:8" ht="32.1" customHeight="1" x14ac:dyDescent="0.2">
      <c r="A158" s="37" t="s">
        <v>122</v>
      </c>
      <c r="B158" s="20">
        <v>8</v>
      </c>
      <c r="C158" s="21">
        <v>1</v>
      </c>
      <c r="D158" s="12" t="s">
        <v>77</v>
      </c>
      <c r="E158" s="23">
        <v>200</v>
      </c>
      <c r="F158" s="118">
        <f>F159</f>
        <v>5200</v>
      </c>
      <c r="G158" s="118">
        <f>G159</f>
        <v>5200</v>
      </c>
      <c r="H158" s="106">
        <f>H159</f>
        <v>5200</v>
      </c>
    </row>
    <row r="159" spans="1:8" ht="32.1" customHeight="1" x14ac:dyDescent="0.2">
      <c r="A159" s="124" t="s">
        <v>18</v>
      </c>
      <c r="B159" s="25">
        <v>8</v>
      </c>
      <c r="C159" s="26">
        <v>1</v>
      </c>
      <c r="D159" s="12" t="s">
        <v>77</v>
      </c>
      <c r="E159" s="28">
        <v>240</v>
      </c>
      <c r="F159" s="203">
        <f>5200</f>
        <v>5200</v>
      </c>
      <c r="G159" s="203">
        <v>5200</v>
      </c>
      <c r="H159" s="204">
        <v>5200</v>
      </c>
    </row>
    <row r="160" spans="1:8" ht="16.5" hidden="1" customHeight="1" x14ac:dyDescent="0.2">
      <c r="A160" s="127" t="s">
        <v>85</v>
      </c>
      <c r="B160" s="20">
        <v>8</v>
      </c>
      <c r="C160" s="21">
        <v>1</v>
      </c>
      <c r="D160" s="12" t="s">
        <v>77</v>
      </c>
      <c r="E160" s="23">
        <v>300</v>
      </c>
      <c r="F160" s="122">
        <f>F161</f>
        <v>0</v>
      </c>
      <c r="G160" s="122">
        <f t="shared" ref="G160:H160" si="44">G161</f>
        <v>0</v>
      </c>
      <c r="H160" s="122">
        <f t="shared" si="44"/>
        <v>0</v>
      </c>
    </row>
    <row r="161" spans="1:8" ht="30" hidden="1" customHeight="1" x14ac:dyDescent="0.2">
      <c r="A161" s="127" t="s">
        <v>177</v>
      </c>
      <c r="B161" s="25">
        <v>8</v>
      </c>
      <c r="C161" s="26">
        <v>1</v>
      </c>
      <c r="D161" s="12" t="s">
        <v>77</v>
      </c>
      <c r="E161" s="23">
        <v>320</v>
      </c>
      <c r="F161" s="151">
        <v>0</v>
      </c>
      <c r="G161" s="151">
        <v>0</v>
      </c>
      <c r="H161" s="152">
        <v>0</v>
      </c>
    </row>
    <row r="162" spans="1:8" ht="15.95" customHeight="1" x14ac:dyDescent="0.2">
      <c r="A162" s="124" t="s">
        <v>19</v>
      </c>
      <c r="B162" s="10">
        <v>8</v>
      </c>
      <c r="C162" s="11">
        <v>1</v>
      </c>
      <c r="D162" s="12" t="s">
        <v>77</v>
      </c>
      <c r="E162" s="13">
        <v>800</v>
      </c>
      <c r="F162" s="117">
        <f>F164+F163</f>
        <v>50</v>
      </c>
      <c r="G162" s="117">
        <f>G164</f>
        <v>50</v>
      </c>
      <c r="H162" s="105">
        <f>H164</f>
        <v>50</v>
      </c>
    </row>
    <row r="163" spans="1:8" ht="15.95" hidden="1" customHeight="1" x14ac:dyDescent="0.2">
      <c r="A163" s="37" t="s">
        <v>36</v>
      </c>
      <c r="B163" s="21">
        <v>8</v>
      </c>
      <c r="C163" s="21">
        <v>1</v>
      </c>
      <c r="D163" s="12" t="s">
        <v>77</v>
      </c>
      <c r="E163" s="13">
        <v>830</v>
      </c>
      <c r="F163" s="157">
        <v>0</v>
      </c>
      <c r="G163" s="157">
        <v>0</v>
      </c>
      <c r="H163" s="158">
        <v>0</v>
      </c>
    </row>
    <row r="164" spans="1:8" ht="15.95" customHeight="1" x14ac:dyDescent="0.2">
      <c r="A164" s="124" t="s">
        <v>20</v>
      </c>
      <c r="B164" s="10">
        <v>8</v>
      </c>
      <c r="C164" s="11">
        <v>1</v>
      </c>
      <c r="D164" s="12" t="s">
        <v>77</v>
      </c>
      <c r="E164" s="13">
        <v>850</v>
      </c>
      <c r="F164" s="157">
        <v>50</v>
      </c>
      <c r="G164" s="157">
        <v>50</v>
      </c>
      <c r="H164" s="158">
        <v>50</v>
      </c>
    </row>
    <row r="165" spans="1:8" ht="66.75" customHeight="1" x14ac:dyDescent="0.2">
      <c r="A165" s="82" t="s">
        <v>130</v>
      </c>
      <c r="B165" s="15">
        <v>8</v>
      </c>
      <c r="C165" s="16">
        <v>1</v>
      </c>
      <c r="D165" s="5" t="s">
        <v>79</v>
      </c>
      <c r="E165" s="18"/>
      <c r="F165" s="119">
        <f t="shared" ref="F165:H166" si="45">F166</f>
        <v>366.4</v>
      </c>
      <c r="G165" s="119">
        <f t="shared" si="45"/>
        <v>0</v>
      </c>
      <c r="H165" s="107">
        <f t="shared" si="45"/>
        <v>0</v>
      </c>
    </row>
    <row r="166" spans="1:8" ht="81" customHeight="1" x14ac:dyDescent="0.2">
      <c r="A166" s="124" t="s">
        <v>13</v>
      </c>
      <c r="B166" s="20">
        <v>8</v>
      </c>
      <c r="C166" s="21">
        <v>1</v>
      </c>
      <c r="D166" s="12" t="s">
        <v>79</v>
      </c>
      <c r="E166" s="23">
        <v>100</v>
      </c>
      <c r="F166" s="118">
        <f t="shared" si="45"/>
        <v>366.4</v>
      </c>
      <c r="G166" s="118">
        <f t="shared" si="45"/>
        <v>0</v>
      </c>
      <c r="H166" s="106">
        <f t="shared" si="45"/>
        <v>0</v>
      </c>
    </row>
    <row r="167" spans="1:8" ht="15.95" customHeight="1" x14ac:dyDescent="0.2">
      <c r="A167" s="98" t="s">
        <v>78</v>
      </c>
      <c r="B167" s="20">
        <v>8</v>
      </c>
      <c r="C167" s="21">
        <v>1</v>
      </c>
      <c r="D167" s="12" t="s">
        <v>79</v>
      </c>
      <c r="E167" s="23">
        <v>110</v>
      </c>
      <c r="F167" s="208">
        <f>137.1+176.1+53.2</f>
        <v>366.4</v>
      </c>
      <c r="G167" s="154">
        <v>0</v>
      </c>
      <c r="H167" s="155">
        <v>0</v>
      </c>
    </row>
    <row r="168" spans="1:8" ht="65.25" hidden="1" customHeight="1" x14ac:dyDescent="0.2">
      <c r="A168" s="97" t="s">
        <v>178</v>
      </c>
      <c r="B168" s="3">
        <v>8</v>
      </c>
      <c r="C168" s="4">
        <v>1</v>
      </c>
      <c r="D168" s="5" t="s">
        <v>179</v>
      </c>
      <c r="E168" s="6"/>
      <c r="F168" s="116">
        <f t="shared" ref="F168:H169" si="46">F169</f>
        <v>0</v>
      </c>
      <c r="G168" s="116">
        <f t="shared" si="46"/>
        <v>0</v>
      </c>
      <c r="H168" s="104">
        <f t="shared" si="46"/>
        <v>0</v>
      </c>
    </row>
    <row r="169" spans="1:8" ht="36" hidden="1" customHeight="1" x14ac:dyDescent="0.2">
      <c r="A169" s="124" t="s">
        <v>50</v>
      </c>
      <c r="B169" s="10">
        <v>8</v>
      </c>
      <c r="C169" s="11">
        <v>1</v>
      </c>
      <c r="D169" s="12" t="s">
        <v>179</v>
      </c>
      <c r="E169" s="13">
        <v>200</v>
      </c>
      <c r="F169" s="117">
        <f t="shared" si="46"/>
        <v>0</v>
      </c>
      <c r="G169" s="117">
        <f t="shared" si="46"/>
        <v>0</v>
      </c>
      <c r="H169" s="105">
        <f t="shared" si="46"/>
        <v>0</v>
      </c>
    </row>
    <row r="170" spans="1:8" ht="15.95" hidden="1" customHeight="1" x14ac:dyDescent="0.2">
      <c r="A170" s="124" t="s">
        <v>18</v>
      </c>
      <c r="B170" s="10">
        <v>8</v>
      </c>
      <c r="C170" s="11">
        <v>1</v>
      </c>
      <c r="D170" s="12" t="s">
        <v>179</v>
      </c>
      <c r="E170" s="13">
        <v>240</v>
      </c>
      <c r="F170" s="117">
        <v>0</v>
      </c>
      <c r="G170" s="117">
        <v>0</v>
      </c>
      <c r="H170" s="105">
        <v>0</v>
      </c>
    </row>
    <row r="171" spans="1:8" ht="64.5" hidden="1" customHeight="1" x14ac:dyDescent="0.2">
      <c r="A171" s="97" t="s">
        <v>180</v>
      </c>
      <c r="B171" s="3">
        <v>8</v>
      </c>
      <c r="C171" s="4">
        <v>1</v>
      </c>
      <c r="D171" s="5" t="s">
        <v>181</v>
      </c>
      <c r="E171" s="6"/>
      <c r="F171" s="116">
        <f>F172</f>
        <v>0</v>
      </c>
      <c r="G171" s="116">
        <f t="shared" ref="G171:H172" si="47">G172</f>
        <v>0</v>
      </c>
      <c r="H171" s="104">
        <f t="shared" si="47"/>
        <v>0</v>
      </c>
    </row>
    <row r="172" spans="1:8" ht="29.25" hidden="1" customHeight="1" x14ac:dyDescent="0.2">
      <c r="A172" s="124" t="s">
        <v>50</v>
      </c>
      <c r="B172" s="10">
        <v>8</v>
      </c>
      <c r="C172" s="11">
        <v>1</v>
      </c>
      <c r="D172" s="12" t="s">
        <v>181</v>
      </c>
      <c r="E172" s="23">
        <v>200</v>
      </c>
      <c r="F172" s="117">
        <f>F173</f>
        <v>0</v>
      </c>
      <c r="G172" s="117">
        <f t="shared" si="47"/>
        <v>0</v>
      </c>
      <c r="H172" s="105">
        <f t="shared" si="47"/>
        <v>0</v>
      </c>
    </row>
    <row r="173" spans="1:8" ht="33" hidden="1" customHeight="1" x14ac:dyDescent="0.2">
      <c r="A173" s="124" t="s">
        <v>18</v>
      </c>
      <c r="B173" s="10">
        <v>8</v>
      </c>
      <c r="C173" s="11">
        <v>1</v>
      </c>
      <c r="D173" s="12" t="s">
        <v>181</v>
      </c>
      <c r="E173" s="23">
        <v>240</v>
      </c>
      <c r="F173" s="117">
        <v>0</v>
      </c>
      <c r="G173" s="117">
        <v>0</v>
      </c>
      <c r="H173" s="105">
        <v>0</v>
      </c>
    </row>
    <row r="174" spans="1:8" ht="15.95" customHeight="1" x14ac:dyDescent="0.2">
      <c r="A174" s="130" t="s">
        <v>81</v>
      </c>
      <c r="B174" s="15">
        <v>10</v>
      </c>
      <c r="C174" s="21"/>
      <c r="D174" s="12"/>
      <c r="E174" s="23"/>
      <c r="F174" s="119">
        <f t="shared" ref="F174:H177" si="48">F175</f>
        <v>362.7</v>
      </c>
      <c r="G174" s="119">
        <f t="shared" si="48"/>
        <v>362.7</v>
      </c>
      <c r="H174" s="107">
        <f t="shared" si="48"/>
        <v>362.7</v>
      </c>
    </row>
    <row r="175" spans="1:8" ht="15.95" customHeight="1" x14ac:dyDescent="0.2">
      <c r="A175" s="130" t="s">
        <v>82</v>
      </c>
      <c r="B175" s="15">
        <v>10</v>
      </c>
      <c r="C175" s="16">
        <v>1</v>
      </c>
      <c r="D175" s="17" t="s">
        <v>7</v>
      </c>
      <c r="E175" s="18" t="s">
        <v>7</v>
      </c>
      <c r="F175" s="119">
        <f t="shared" si="48"/>
        <v>362.7</v>
      </c>
      <c r="G175" s="119">
        <f t="shared" si="48"/>
        <v>362.7</v>
      </c>
      <c r="H175" s="107">
        <f t="shared" si="48"/>
        <v>362.7</v>
      </c>
    </row>
    <row r="176" spans="1:8" ht="15.95" customHeight="1" x14ac:dyDescent="0.2">
      <c r="A176" s="161" t="s">
        <v>83</v>
      </c>
      <c r="B176" s="25">
        <v>10</v>
      </c>
      <c r="C176" s="26">
        <v>1</v>
      </c>
      <c r="D176" s="36" t="s">
        <v>10</v>
      </c>
      <c r="E176" s="28" t="s">
        <v>7</v>
      </c>
      <c r="F176" s="120">
        <f t="shared" si="48"/>
        <v>362.7</v>
      </c>
      <c r="G176" s="120">
        <f t="shared" si="48"/>
        <v>362.7</v>
      </c>
      <c r="H176" s="108">
        <f t="shared" si="48"/>
        <v>362.7</v>
      </c>
    </row>
    <row r="177" spans="1:8" ht="32.1" customHeight="1" x14ac:dyDescent="0.2">
      <c r="A177" s="37" t="s">
        <v>84</v>
      </c>
      <c r="B177" s="10">
        <v>10</v>
      </c>
      <c r="C177" s="11">
        <v>1</v>
      </c>
      <c r="D177" s="12" t="s">
        <v>120</v>
      </c>
      <c r="E177" s="13" t="s">
        <v>7</v>
      </c>
      <c r="F177" s="117">
        <f t="shared" si="48"/>
        <v>362.7</v>
      </c>
      <c r="G177" s="117">
        <f t="shared" si="48"/>
        <v>362.7</v>
      </c>
      <c r="H177" s="105">
        <f t="shared" si="48"/>
        <v>362.7</v>
      </c>
    </row>
    <row r="178" spans="1:8" ht="15.95" customHeight="1" x14ac:dyDescent="0.2">
      <c r="A178" s="127" t="s">
        <v>85</v>
      </c>
      <c r="B178" s="20">
        <v>10</v>
      </c>
      <c r="C178" s="21">
        <v>1</v>
      </c>
      <c r="D178" s="12" t="s">
        <v>120</v>
      </c>
      <c r="E178" s="23">
        <v>300</v>
      </c>
      <c r="F178" s="118">
        <f>F180+F179</f>
        <v>362.7</v>
      </c>
      <c r="G178" s="118">
        <f t="shared" ref="G178:H178" si="49">G180+G179</f>
        <v>362.7</v>
      </c>
      <c r="H178" s="106">
        <f t="shared" si="49"/>
        <v>362.7</v>
      </c>
    </row>
    <row r="179" spans="1:8" ht="27.75" customHeight="1" x14ac:dyDescent="0.2">
      <c r="A179" s="43" t="s">
        <v>182</v>
      </c>
      <c r="B179" s="20">
        <v>10</v>
      </c>
      <c r="C179" s="21">
        <v>1</v>
      </c>
      <c r="D179" s="35" t="s">
        <v>120</v>
      </c>
      <c r="E179" s="23">
        <v>310</v>
      </c>
      <c r="F179" s="154">
        <v>362.7</v>
      </c>
      <c r="G179" s="154">
        <v>362.7</v>
      </c>
      <c r="H179" s="155">
        <v>362.7</v>
      </c>
    </row>
    <row r="180" spans="1:8" ht="31.5" hidden="1" customHeight="1" x14ac:dyDescent="0.2">
      <c r="A180" s="127" t="s">
        <v>177</v>
      </c>
      <c r="B180" s="20">
        <v>10</v>
      </c>
      <c r="C180" s="21">
        <v>1</v>
      </c>
      <c r="D180" s="35" t="s">
        <v>120</v>
      </c>
      <c r="E180" s="23">
        <v>320</v>
      </c>
      <c r="F180" s="118">
        <f>120.9-120.9</f>
        <v>0</v>
      </c>
      <c r="G180" s="118">
        <v>0</v>
      </c>
      <c r="H180" s="106">
        <v>0</v>
      </c>
    </row>
    <row r="181" spans="1:8" ht="15.95" customHeight="1" x14ac:dyDescent="0.2">
      <c r="A181" s="129" t="s">
        <v>86</v>
      </c>
      <c r="B181" s="30">
        <v>11</v>
      </c>
      <c r="C181" s="31" t="s">
        <v>7</v>
      </c>
      <c r="D181" s="32" t="s">
        <v>7</v>
      </c>
      <c r="E181" s="33" t="s">
        <v>7</v>
      </c>
      <c r="F181" s="121">
        <f>F182</f>
        <v>900</v>
      </c>
      <c r="G181" s="121">
        <f>G182</f>
        <v>900</v>
      </c>
      <c r="H181" s="109">
        <f>H182</f>
        <v>900</v>
      </c>
    </row>
    <row r="182" spans="1:8" ht="31.5" x14ac:dyDescent="0.2">
      <c r="A182" s="82" t="s">
        <v>89</v>
      </c>
      <c r="B182" s="16">
        <v>11</v>
      </c>
      <c r="C182" s="16">
        <v>5</v>
      </c>
      <c r="D182" s="47" t="s">
        <v>7</v>
      </c>
      <c r="E182" s="18" t="s">
        <v>7</v>
      </c>
      <c r="F182" s="119">
        <f>F183</f>
        <v>900</v>
      </c>
      <c r="G182" s="119">
        <f t="shared" ref="G182:H182" si="50">G183</f>
        <v>900</v>
      </c>
      <c r="H182" s="107">
        <f t="shared" si="50"/>
        <v>900</v>
      </c>
    </row>
    <row r="183" spans="1:8" ht="63" x14ac:dyDescent="0.2">
      <c r="A183" s="82" t="s">
        <v>224</v>
      </c>
      <c r="B183" s="16">
        <v>11</v>
      </c>
      <c r="C183" s="16">
        <v>5</v>
      </c>
      <c r="D183" s="47" t="s">
        <v>87</v>
      </c>
      <c r="E183" s="18"/>
      <c r="F183" s="119">
        <f t="shared" ref="F183:H185" si="51">F184</f>
        <v>900</v>
      </c>
      <c r="G183" s="119">
        <f t="shared" si="51"/>
        <v>900</v>
      </c>
      <c r="H183" s="107">
        <f t="shared" si="51"/>
        <v>900</v>
      </c>
    </row>
    <row r="184" spans="1:8" ht="61.5" customHeight="1" x14ac:dyDescent="0.2">
      <c r="A184" s="124" t="s">
        <v>225</v>
      </c>
      <c r="B184" s="21">
        <v>11</v>
      </c>
      <c r="C184" s="21">
        <v>5</v>
      </c>
      <c r="D184" s="35" t="s">
        <v>88</v>
      </c>
      <c r="E184" s="23" t="s">
        <v>7</v>
      </c>
      <c r="F184" s="118">
        <f>F185+F187</f>
        <v>900</v>
      </c>
      <c r="G184" s="118">
        <f t="shared" si="51"/>
        <v>900</v>
      </c>
      <c r="H184" s="106">
        <f t="shared" si="51"/>
        <v>900</v>
      </c>
    </row>
    <row r="185" spans="1:8" ht="36" customHeight="1" x14ac:dyDescent="0.2">
      <c r="A185" s="37" t="s">
        <v>122</v>
      </c>
      <c r="B185" s="10">
        <v>11</v>
      </c>
      <c r="C185" s="11">
        <v>5</v>
      </c>
      <c r="D185" s="12" t="s">
        <v>88</v>
      </c>
      <c r="E185" s="13">
        <v>200</v>
      </c>
      <c r="F185" s="117">
        <f t="shared" si="51"/>
        <v>900</v>
      </c>
      <c r="G185" s="117">
        <f t="shared" si="51"/>
        <v>900</v>
      </c>
      <c r="H185" s="105">
        <f t="shared" si="51"/>
        <v>900</v>
      </c>
    </row>
    <row r="186" spans="1:8" ht="36" customHeight="1" x14ac:dyDescent="0.2">
      <c r="A186" s="127" t="s">
        <v>18</v>
      </c>
      <c r="B186" s="10">
        <v>11</v>
      </c>
      <c r="C186" s="11">
        <v>5</v>
      </c>
      <c r="D186" s="12" t="s">
        <v>88</v>
      </c>
      <c r="E186" s="23">
        <v>240</v>
      </c>
      <c r="F186" s="154">
        <v>900</v>
      </c>
      <c r="G186" s="154">
        <v>900</v>
      </c>
      <c r="H186" s="155">
        <v>900</v>
      </c>
    </row>
    <row r="187" spans="1:8" ht="33.75" hidden="1" customHeight="1" x14ac:dyDescent="0.2">
      <c r="A187" s="37" t="s">
        <v>151</v>
      </c>
      <c r="B187" s="10">
        <v>11</v>
      </c>
      <c r="C187" s="11">
        <v>5</v>
      </c>
      <c r="D187" s="12" t="s">
        <v>88</v>
      </c>
      <c r="E187" s="23">
        <v>400</v>
      </c>
      <c r="F187" s="118">
        <f>F188</f>
        <v>0</v>
      </c>
      <c r="G187" s="118">
        <f>G188</f>
        <v>0</v>
      </c>
      <c r="H187" s="106">
        <f>H188</f>
        <v>0</v>
      </c>
    </row>
    <row r="188" spans="1:8" ht="21" hidden="1" customHeight="1" x14ac:dyDescent="0.2">
      <c r="A188" s="9" t="s">
        <v>152</v>
      </c>
      <c r="B188" s="10">
        <v>11</v>
      </c>
      <c r="C188" s="11">
        <v>5</v>
      </c>
      <c r="D188" s="12" t="s">
        <v>88</v>
      </c>
      <c r="E188" s="23">
        <v>410</v>
      </c>
      <c r="F188" s="118">
        <f>1200-1200</f>
        <v>0</v>
      </c>
      <c r="G188" s="118">
        <v>0</v>
      </c>
      <c r="H188" s="106">
        <v>0</v>
      </c>
    </row>
    <row r="189" spans="1:8" ht="20.100000000000001" customHeight="1" x14ac:dyDescent="0.2">
      <c r="A189" s="82" t="s">
        <v>90</v>
      </c>
      <c r="B189" s="16">
        <v>99</v>
      </c>
      <c r="C189" s="16"/>
      <c r="D189" s="47" t="s">
        <v>7</v>
      </c>
      <c r="E189" s="18" t="s">
        <v>7</v>
      </c>
      <c r="F189" s="133">
        <f t="shared" ref="F189:H193" si="52">F190</f>
        <v>0</v>
      </c>
      <c r="G189" s="133">
        <f t="shared" si="52"/>
        <v>1128.5</v>
      </c>
      <c r="H189" s="19">
        <f t="shared" si="52"/>
        <v>2294.3000000000002</v>
      </c>
    </row>
    <row r="190" spans="1:8" ht="20.100000000000001" customHeight="1" x14ac:dyDescent="0.2">
      <c r="A190" s="124" t="s">
        <v>90</v>
      </c>
      <c r="B190" s="21">
        <v>99</v>
      </c>
      <c r="C190" s="21">
        <v>99</v>
      </c>
      <c r="D190" s="35"/>
      <c r="E190" s="23"/>
      <c r="F190" s="122">
        <f t="shared" si="52"/>
        <v>0</v>
      </c>
      <c r="G190" s="122">
        <f t="shared" si="52"/>
        <v>1128.5</v>
      </c>
      <c r="H190" s="24">
        <f t="shared" si="52"/>
        <v>2294.3000000000002</v>
      </c>
    </row>
    <row r="191" spans="1:8" ht="20.100000000000001" customHeight="1" x14ac:dyDescent="0.2">
      <c r="A191" s="124" t="s">
        <v>9</v>
      </c>
      <c r="B191" s="21">
        <v>99</v>
      </c>
      <c r="C191" s="21">
        <v>99</v>
      </c>
      <c r="D191" s="35" t="s">
        <v>10</v>
      </c>
      <c r="E191" s="23"/>
      <c r="F191" s="122">
        <f t="shared" si="52"/>
        <v>0</v>
      </c>
      <c r="G191" s="122">
        <f t="shared" si="52"/>
        <v>1128.5</v>
      </c>
      <c r="H191" s="24">
        <f t="shared" si="52"/>
        <v>2294.3000000000002</v>
      </c>
    </row>
    <row r="192" spans="1:8" ht="20.100000000000001" customHeight="1" x14ac:dyDescent="0.2">
      <c r="A192" s="124" t="s">
        <v>90</v>
      </c>
      <c r="B192" s="21">
        <v>99</v>
      </c>
      <c r="C192" s="21">
        <v>99</v>
      </c>
      <c r="D192" s="35" t="s">
        <v>91</v>
      </c>
      <c r="E192" s="23"/>
      <c r="F192" s="122">
        <f t="shared" si="52"/>
        <v>0</v>
      </c>
      <c r="G192" s="122">
        <f t="shared" si="52"/>
        <v>1128.5</v>
      </c>
      <c r="H192" s="24">
        <f t="shared" si="52"/>
        <v>2294.3000000000002</v>
      </c>
    </row>
    <row r="193" spans="1:8" ht="20.100000000000001" customHeight="1" x14ac:dyDescent="0.2">
      <c r="A193" s="124" t="s">
        <v>90</v>
      </c>
      <c r="B193" s="21">
        <v>99</v>
      </c>
      <c r="C193" s="21">
        <v>99</v>
      </c>
      <c r="D193" s="35" t="s">
        <v>91</v>
      </c>
      <c r="E193" s="23">
        <v>900</v>
      </c>
      <c r="F193" s="122">
        <f t="shared" si="52"/>
        <v>0</v>
      </c>
      <c r="G193" s="122">
        <f t="shared" si="52"/>
        <v>1128.5</v>
      </c>
      <c r="H193" s="24">
        <f t="shared" si="52"/>
        <v>2294.3000000000002</v>
      </c>
    </row>
    <row r="194" spans="1:8" ht="20.100000000000001" customHeight="1" x14ac:dyDescent="0.2">
      <c r="A194" s="124" t="s">
        <v>90</v>
      </c>
      <c r="B194" s="21">
        <v>99</v>
      </c>
      <c r="C194" s="21">
        <v>99</v>
      </c>
      <c r="D194" s="35" t="s">
        <v>91</v>
      </c>
      <c r="E194" s="23">
        <v>990</v>
      </c>
      <c r="F194" s="151">
        <v>0</v>
      </c>
      <c r="G194" s="151">
        <v>1128.5</v>
      </c>
      <c r="H194" s="152">
        <v>2294.3000000000002</v>
      </c>
    </row>
    <row r="195" spans="1:8" ht="22.5" customHeight="1" x14ac:dyDescent="0.25">
      <c r="A195" s="162" t="s">
        <v>92</v>
      </c>
      <c r="B195" s="162"/>
      <c r="C195" s="162"/>
      <c r="D195" s="113"/>
      <c r="E195" s="163"/>
      <c r="F195" s="133">
        <f>F10+F58+F65+F71+F90+F149+F174+F181+F189</f>
        <v>98177.800000000017</v>
      </c>
      <c r="G195" s="133">
        <f>G10+G58+G65+G71+G90+G149+G174+G181+G189</f>
        <v>63065.5</v>
      </c>
      <c r="H195" s="107">
        <f>H10+H58+H65+H71+H90+H149+H174+H181+H189</f>
        <v>46190.6</v>
      </c>
    </row>
    <row r="196" spans="1:8" ht="12.75" customHeight="1" x14ac:dyDescent="0.25">
      <c r="A196" s="49"/>
      <c r="B196" s="58"/>
      <c r="C196" s="58"/>
      <c r="D196" s="57"/>
      <c r="E196" s="55"/>
      <c r="F196" s="55"/>
      <c r="G196" s="55"/>
      <c r="H196" s="56"/>
    </row>
    <row r="197" spans="1:8" ht="12.75" customHeight="1" x14ac:dyDescent="0.2">
      <c r="A197" s="49"/>
      <c r="B197" s="59"/>
      <c r="C197" s="59"/>
      <c r="D197" s="56"/>
      <c r="E197" s="59"/>
      <c r="F197" s="59"/>
      <c r="G197" s="59"/>
      <c r="H197" s="59"/>
    </row>
    <row r="198" spans="1:8" ht="14.25" customHeight="1" x14ac:dyDescent="0.2">
      <c r="A198" s="49"/>
      <c r="B198" s="58"/>
      <c r="C198" s="58"/>
      <c r="D198" s="59"/>
      <c r="E198" s="55"/>
      <c r="F198" s="55"/>
      <c r="G198" s="55"/>
      <c r="H198" s="56"/>
    </row>
    <row r="199" spans="1:8" ht="15.75" x14ac:dyDescent="0.25">
      <c r="A199" s="50"/>
      <c r="B199" s="60"/>
      <c r="C199" s="60"/>
      <c r="D199" s="56"/>
      <c r="E199" s="60"/>
      <c r="F199" s="60"/>
      <c r="G199" s="60"/>
      <c r="H199" s="60"/>
    </row>
    <row r="200" spans="1:8" ht="15.75" x14ac:dyDescent="0.25">
      <c r="A200" s="61"/>
    </row>
    <row r="201" spans="1:8" ht="15.75" x14ac:dyDescent="0.25">
      <c r="A201" s="61"/>
    </row>
    <row r="202" spans="1:8" ht="15" x14ac:dyDescent="0.2">
      <c r="A202" s="62"/>
    </row>
    <row r="203" spans="1:8" ht="15" x14ac:dyDescent="0.2">
      <c r="A203" s="63"/>
    </row>
    <row r="204" spans="1:8" ht="15" x14ac:dyDescent="0.2">
      <c r="A204" s="62"/>
    </row>
  </sheetData>
  <mergeCells count="10">
    <mergeCell ref="F8:H8"/>
    <mergeCell ref="F1:H1"/>
    <mergeCell ref="F2:H2"/>
    <mergeCell ref="F3:H3"/>
    <mergeCell ref="A5:H5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0" fitToHeight="3" orientation="portrait" r:id="rId1"/>
  <headerFooter alignWithMargins="0">
    <oddFooter>Страница &amp;P из &amp;N</oddFooter>
  </headerFooter>
  <rowBreaks count="1" manualBreakCount="1">
    <brk id="182" max="16383" man="1"/>
  </rowBreaks>
  <ignoredErrors>
    <ignoredError sqref="F12:H17 F46:H61 F19:H23 G18:H18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K167"/>
  <sheetViews>
    <sheetView showGridLines="0" view="pageBreakPreview" zoomScale="90" zoomScaleNormal="100" zoomScaleSheetLayoutView="90" workbookViewId="0">
      <selection activeCell="A79" sqref="A79"/>
    </sheetView>
  </sheetViews>
  <sheetFormatPr defaultColWidth="9.140625" defaultRowHeight="12.75" x14ac:dyDescent="0.2"/>
  <cols>
    <col min="1" max="1" width="58.28515625" style="1" customWidth="1"/>
    <col min="2" max="2" width="14.28515625" style="84" customWidth="1"/>
    <col min="3" max="3" width="6.42578125" style="1" customWidth="1"/>
    <col min="4" max="4" width="5" style="1" customWidth="1"/>
    <col min="5" max="5" width="6" style="1" customWidth="1"/>
    <col min="6" max="6" width="10.140625" style="1" customWidth="1"/>
    <col min="7" max="7" width="10.28515625" style="1" customWidth="1"/>
    <col min="8" max="8" width="12" style="1" customWidth="1"/>
    <col min="9" max="245" width="9.140625" style="1" customWidth="1"/>
    <col min="246" max="16384" width="9.140625" style="1"/>
  </cols>
  <sheetData>
    <row r="1" spans="1:9" ht="16.5" customHeight="1" x14ac:dyDescent="0.25">
      <c r="A1" s="150"/>
      <c r="B1" s="164"/>
      <c r="C1" s="179"/>
      <c r="D1" s="186"/>
      <c r="E1" s="186"/>
      <c r="F1" s="214" t="s">
        <v>195</v>
      </c>
      <c r="G1" s="215"/>
      <c r="H1" s="215"/>
    </row>
    <row r="2" spans="1:9" ht="39.75" customHeight="1" x14ac:dyDescent="0.25">
      <c r="A2" s="150"/>
      <c r="B2" s="164"/>
      <c r="C2" s="179"/>
      <c r="D2" s="186"/>
      <c r="E2" s="186"/>
      <c r="F2" s="216" t="s">
        <v>145</v>
      </c>
      <c r="G2" s="217"/>
      <c r="H2" s="217"/>
    </row>
    <row r="3" spans="1:9" ht="18" customHeight="1" x14ac:dyDescent="0.25">
      <c r="A3" s="150"/>
      <c r="B3" s="164"/>
      <c r="C3" s="179"/>
      <c r="D3" s="186"/>
      <c r="E3" s="186"/>
      <c r="F3" s="223" t="s">
        <v>223</v>
      </c>
      <c r="G3" s="224"/>
      <c r="H3" s="224"/>
    </row>
    <row r="4" spans="1:9" x14ac:dyDescent="0.2">
      <c r="A4" s="150"/>
      <c r="B4" s="164"/>
      <c r="C4" s="150"/>
      <c r="D4" s="223"/>
      <c r="E4" s="223"/>
      <c r="F4" s="223"/>
      <c r="G4" s="223"/>
      <c r="H4" s="223"/>
    </row>
    <row r="5" spans="1:9" ht="50.25" customHeight="1" x14ac:dyDescent="0.2">
      <c r="A5" s="220" t="s">
        <v>140</v>
      </c>
      <c r="B5" s="225"/>
      <c r="C5" s="225"/>
      <c r="D5" s="225"/>
      <c r="E5" s="225"/>
      <c r="F5" s="225"/>
      <c r="G5" s="225"/>
      <c r="H5" s="225"/>
    </row>
    <row r="6" spans="1:9" ht="21.75" customHeight="1" x14ac:dyDescent="0.2">
      <c r="A6" s="85"/>
      <c r="B6" s="64"/>
      <c r="C6" s="85"/>
      <c r="D6" s="85"/>
      <c r="E6" s="85"/>
      <c r="F6" s="85"/>
      <c r="G6" s="85"/>
      <c r="H6" s="178" t="s">
        <v>95</v>
      </c>
    </row>
    <row r="7" spans="1:9" ht="21.75" customHeight="1" x14ac:dyDescent="0.2">
      <c r="A7" s="229" t="s">
        <v>0</v>
      </c>
      <c r="B7" s="229" t="s">
        <v>3</v>
      </c>
      <c r="C7" s="229" t="s">
        <v>4</v>
      </c>
      <c r="D7" s="229" t="s">
        <v>1</v>
      </c>
      <c r="E7" s="229" t="s">
        <v>2</v>
      </c>
      <c r="F7" s="226" t="s">
        <v>5</v>
      </c>
      <c r="G7" s="227"/>
      <c r="H7" s="228"/>
    </row>
    <row r="8" spans="1:9" ht="21.75" customHeight="1" x14ac:dyDescent="0.2">
      <c r="A8" s="230"/>
      <c r="B8" s="231"/>
      <c r="C8" s="231"/>
      <c r="D8" s="231"/>
      <c r="E8" s="231"/>
      <c r="F8" s="180" t="s">
        <v>127</v>
      </c>
      <c r="G8" s="180" t="s">
        <v>137</v>
      </c>
      <c r="H8" s="180" t="s">
        <v>139</v>
      </c>
    </row>
    <row r="9" spans="1:9" s="71" customFormat="1" ht="63" customHeight="1" x14ac:dyDescent="0.2">
      <c r="A9" s="82" t="s">
        <v>226</v>
      </c>
      <c r="B9" s="5" t="s">
        <v>43</v>
      </c>
      <c r="C9" s="75" t="s">
        <v>7</v>
      </c>
      <c r="D9" s="76"/>
      <c r="E9" s="77"/>
      <c r="F9" s="131">
        <f>F10</f>
        <v>400</v>
      </c>
      <c r="G9" s="131">
        <f>G10</f>
        <v>400</v>
      </c>
      <c r="H9" s="78">
        <f>H10</f>
        <v>400</v>
      </c>
      <c r="I9" s="70"/>
    </row>
    <row r="10" spans="1:9" s="71" customFormat="1" ht="62.25" customHeight="1" x14ac:dyDescent="0.2">
      <c r="A10" s="82" t="s">
        <v>211</v>
      </c>
      <c r="B10" s="5" t="s">
        <v>44</v>
      </c>
      <c r="C10" s="75" t="s">
        <v>7</v>
      </c>
      <c r="D10" s="76"/>
      <c r="E10" s="77"/>
      <c r="F10" s="131">
        <f t="shared" ref="F10:H11" si="0">F11</f>
        <v>400</v>
      </c>
      <c r="G10" s="131">
        <f t="shared" si="0"/>
        <v>400</v>
      </c>
      <c r="H10" s="78">
        <f t="shared" si="0"/>
        <v>400</v>
      </c>
      <c r="I10" s="70"/>
    </row>
    <row r="11" spans="1:9" s="71" customFormat="1" ht="30" customHeight="1" x14ac:dyDescent="0.2">
      <c r="A11" s="124" t="s">
        <v>122</v>
      </c>
      <c r="B11" s="12" t="s">
        <v>44</v>
      </c>
      <c r="C11" s="66">
        <v>200</v>
      </c>
      <c r="D11" s="67"/>
      <c r="E11" s="68"/>
      <c r="F11" s="132">
        <f t="shared" si="0"/>
        <v>400</v>
      </c>
      <c r="G11" s="132">
        <f t="shared" si="0"/>
        <v>400</v>
      </c>
      <c r="H11" s="69">
        <f t="shared" si="0"/>
        <v>400</v>
      </c>
      <c r="I11" s="70"/>
    </row>
    <row r="12" spans="1:9" s="71" customFormat="1" ht="30" customHeight="1" x14ac:dyDescent="0.2">
      <c r="A12" s="124" t="s">
        <v>18</v>
      </c>
      <c r="B12" s="22" t="s">
        <v>44</v>
      </c>
      <c r="C12" s="72">
        <v>240</v>
      </c>
      <c r="D12" s="73">
        <v>3</v>
      </c>
      <c r="E12" s="74">
        <v>10</v>
      </c>
      <c r="F12" s="165">
        <v>400</v>
      </c>
      <c r="G12" s="165">
        <v>400</v>
      </c>
      <c r="H12" s="166">
        <v>400</v>
      </c>
      <c r="I12" s="70"/>
    </row>
    <row r="13" spans="1:9" s="80" customFormat="1" ht="48" customHeight="1" x14ac:dyDescent="0.2">
      <c r="A13" s="82" t="s">
        <v>229</v>
      </c>
      <c r="B13" s="17" t="s">
        <v>47</v>
      </c>
      <c r="C13" s="18"/>
      <c r="D13" s="15"/>
      <c r="E13" s="16"/>
      <c r="F13" s="133">
        <f>F14+F17+F20+F26</f>
        <v>58218.700000000004</v>
      </c>
      <c r="G13" s="133">
        <f t="shared" ref="G13:H13" si="1">G14+G17+G20+G26</f>
        <v>20800.000000000004</v>
      </c>
      <c r="H13" s="133">
        <f t="shared" si="1"/>
        <v>8700</v>
      </c>
      <c r="I13" s="79"/>
    </row>
    <row r="14" spans="1:9" s="80" customFormat="1" ht="93.75" customHeight="1" x14ac:dyDescent="0.2">
      <c r="A14" s="97" t="s">
        <v>213</v>
      </c>
      <c r="B14" s="47" t="s">
        <v>212</v>
      </c>
      <c r="C14" s="18"/>
      <c r="D14" s="15"/>
      <c r="E14" s="16"/>
      <c r="F14" s="133">
        <f>F15</f>
        <v>47695.8</v>
      </c>
      <c r="G14" s="133">
        <f t="shared" ref="G14:H14" si="2">G15</f>
        <v>12000</v>
      </c>
      <c r="H14" s="133">
        <f t="shared" si="2"/>
        <v>0</v>
      </c>
      <c r="I14" s="79"/>
    </row>
    <row r="15" spans="1:9" s="80" customFormat="1" ht="30" customHeight="1" x14ac:dyDescent="0.2">
      <c r="A15" s="37" t="s">
        <v>151</v>
      </c>
      <c r="B15" s="35" t="s">
        <v>212</v>
      </c>
      <c r="C15" s="23">
        <v>400</v>
      </c>
      <c r="D15" s="21"/>
      <c r="E15" s="21"/>
      <c r="F15" s="122">
        <f>F16</f>
        <v>47695.8</v>
      </c>
      <c r="G15" s="122">
        <f t="shared" ref="G15:H15" si="3">G16</f>
        <v>12000</v>
      </c>
      <c r="H15" s="122">
        <f t="shared" si="3"/>
        <v>0</v>
      </c>
      <c r="I15" s="79"/>
    </row>
    <row r="16" spans="1:9" s="80" customFormat="1" ht="30" customHeight="1" x14ac:dyDescent="0.2">
      <c r="A16" s="37" t="s">
        <v>152</v>
      </c>
      <c r="B16" s="35" t="s">
        <v>212</v>
      </c>
      <c r="C16" s="23">
        <v>410</v>
      </c>
      <c r="D16" s="21">
        <v>4</v>
      </c>
      <c r="E16" s="21">
        <v>9</v>
      </c>
      <c r="F16" s="151">
        <v>47695.8</v>
      </c>
      <c r="G16" s="151">
        <v>12000</v>
      </c>
      <c r="H16" s="152">
        <v>0</v>
      </c>
      <c r="I16" s="79"/>
    </row>
    <row r="17" spans="1:9" s="80" customFormat="1" ht="94.5" customHeight="1" x14ac:dyDescent="0.2">
      <c r="A17" s="97" t="s">
        <v>215</v>
      </c>
      <c r="B17" s="47" t="s">
        <v>214</v>
      </c>
      <c r="C17" s="18"/>
      <c r="D17" s="15"/>
      <c r="E17" s="16"/>
      <c r="F17" s="133">
        <f>F18</f>
        <v>481.8</v>
      </c>
      <c r="G17" s="133">
        <f t="shared" ref="G17:H17" si="4">G18</f>
        <v>121.2</v>
      </c>
      <c r="H17" s="133">
        <f t="shared" si="4"/>
        <v>0</v>
      </c>
      <c r="I17" s="79"/>
    </row>
    <row r="18" spans="1:9" s="80" customFormat="1" ht="30" customHeight="1" x14ac:dyDescent="0.2">
      <c r="A18" s="37" t="s">
        <v>151</v>
      </c>
      <c r="B18" s="35" t="s">
        <v>214</v>
      </c>
      <c r="C18" s="23">
        <v>400</v>
      </c>
      <c r="D18" s="21"/>
      <c r="E18" s="21"/>
      <c r="F18" s="122">
        <f>F19</f>
        <v>481.8</v>
      </c>
      <c r="G18" s="122">
        <f t="shared" ref="G18:H18" si="5">G19</f>
        <v>121.2</v>
      </c>
      <c r="H18" s="122">
        <f t="shared" si="5"/>
        <v>0</v>
      </c>
      <c r="I18" s="79"/>
    </row>
    <row r="19" spans="1:9" s="80" customFormat="1" ht="30" customHeight="1" x14ac:dyDescent="0.2">
      <c r="A19" s="37" t="s">
        <v>152</v>
      </c>
      <c r="B19" s="35" t="s">
        <v>214</v>
      </c>
      <c r="C19" s="23">
        <v>410</v>
      </c>
      <c r="D19" s="21">
        <v>4</v>
      </c>
      <c r="E19" s="21">
        <v>9</v>
      </c>
      <c r="F19" s="151">
        <v>481.8</v>
      </c>
      <c r="G19" s="151">
        <v>121.2</v>
      </c>
      <c r="H19" s="152">
        <v>0</v>
      </c>
      <c r="I19" s="79"/>
    </row>
    <row r="20" spans="1:9" s="80" customFormat="1" ht="50.25" customHeight="1" x14ac:dyDescent="0.2">
      <c r="A20" s="82" t="s">
        <v>183</v>
      </c>
      <c r="B20" s="17" t="s">
        <v>48</v>
      </c>
      <c r="C20" s="18"/>
      <c r="D20" s="15"/>
      <c r="E20" s="16"/>
      <c r="F20" s="133">
        <f t="shared" ref="F20:H22" si="6">F21</f>
        <v>7525.4</v>
      </c>
      <c r="G20" s="133">
        <f t="shared" si="6"/>
        <v>6280.6</v>
      </c>
      <c r="H20" s="19">
        <f t="shared" si="6"/>
        <v>6171.5</v>
      </c>
      <c r="I20" s="79"/>
    </row>
    <row r="21" spans="1:9" s="80" customFormat="1" ht="48" customHeight="1" x14ac:dyDescent="0.2">
      <c r="A21" s="82" t="s">
        <v>150</v>
      </c>
      <c r="B21" s="5" t="s">
        <v>49</v>
      </c>
      <c r="C21" s="18"/>
      <c r="D21" s="3"/>
      <c r="E21" s="4"/>
      <c r="F21" s="134">
        <f>F22+F24</f>
        <v>7525.4</v>
      </c>
      <c r="G21" s="134">
        <f t="shared" si="6"/>
        <v>6280.6</v>
      </c>
      <c r="H21" s="7">
        <f t="shared" si="6"/>
        <v>6171.5</v>
      </c>
      <c r="I21" s="79"/>
    </row>
    <row r="22" spans="1:9" ht="30" customHeight="1" x14ac:dyDescent="0.2">
      <c r="A22" s="124" t="s">
        <v>122</v>
      </c>
      <c r="B22" s="12" t="s">
        <v>49</v>
      </c>
      <c r="C22" s="13">
        <v>200</v>
      </c>
      <c r="D22" s="10"/>
      <c r="E22" s="11"/>
      <c r="F22" s="135">
        <f t="shared" si="6"/>
        <v>7525.4</v>
      </c>
      <c r="G22" s="135">
        <f t="shared" si="6"/>
        <v>6280.6</v>
      </c>
      <c r="H22" s="14">
        <f t="shared" si="6"/>
        <v>6171.5</v>
      </c>
      <c r="I22" s="8"/>
    </row>
    <row r="23" spans="1:9" ht="30" customHeight="1" x14ac:dyDescent="0.2">
      <c r="A23" s="124" t="s">
        <v>18</v>
      </c>
      <c r="B23" s="12" t="s">
        <v>49</v>
      </c>
      <c r="C23" s="13">
        <v>240</v>
      </c>
      <c r="D23" s="10">
        <v>4</v>
      </c>
      <c r="E23" s="11">
        <v>9</v>
      </c>
      <c r="F23" s="201">
        <f>7010.4+515</f>
        <v>7525.4</v>
      </c>
      <c r="G23" s="201">
        <f>6401.8-121.2</f>
        <v>6280.6</v>
      </c>
      <c r="H23" s="202">
        <v>6171.5</v>
      </c>
      <c r="I23" s="8"/>
    </row>
    <row r="24" spans="1:9" ht="30" customHeight="1" x14ac:dyDescent="0.2">
      <c r="A24" s="124" t="s">
        <v>157</v>
      </c>
      <c r="B24" s="35" t="s">
        <v>49</v>
      </c>
      <c r="C24" s="23">
        <v>400</v>
      </c>
      <c r="D24" s="21"/>
      <c r="E24" s="21"/>
      <c r="F24" s="122">
        <f>F25</f>
        <v>0</v>
      </c>
      <c r="G24" s="122">
        <f t="shared" ref="G24:H24" si="7">G25</f>
        <v>0</v>
      </c>
      <c r="H24" s="122">
        <f t="shared" si="7"/>
        <v>0</v>
      </c>
      <c r="I24" s="8"/>
    </row>
    <row r="25" spans="1:9" ht="15.75" customHeight="1" x14ac:dyDescent="0.2">
      <c r="A25" s="124" t="s">
        <v>152</v>
      </c>
      <c r="B25" s="35" t="s">
        <v>49</v>
      </c>
      <c r="C25" s="23">
        <v>410</v>
      </c>
      <c r="D25" s="21">
        <v>4</v>
      </c>
      <c r="E25" s="21">
        <v>9</v>
      </c>
      <c r="F25" s="151">
        <v>0</v>
      </c>
      <c r="G25" s="151">
        <v>0</v>
      </c>
      <c r="H25" s="152">
        <v>0</v>
      </c>
      <c r="I25" s="8"/>
    </row>
    <row r="26" spans="1:9" ht="32.1" customHeight="1" x14ac:dyDescent="0.2">
      <c r="A26" s="82" t="s">
        <v>206</v>
      </c>
      <c r="B26" s="47" t="s">
        <v>204</v>
      </c>
      <c r="C26" s="23"/>
      <c r="D26" s="21"/>
      <c r="E26" s="21"/>
      <c r="F26" s="122">
        <f>F27</f>
        <v>2515.6999999999998</v>
      </c>
      <c r="G26" s="122">
        <f t="shared" ref="G26:H28" si="8">G27</f>
        <v>2398.1999999999998</v>
      </c>
      <c r="H26" s="24">
        <f t="shared" si="8"/>
        <v>2528.5</v>
      </c>
      <c r="I26" s="8"/>
    </row>
    <row r="27" spans="1:9" ht="32.1" customHeight="1" x14ac:dyDescent="0.2">
      <c r="A27" s="124" t="s">
        <v>207</v>
      </c>
      <c r="B27" s="35" t="s">
        <v>205</v>
      </c>
      <c r="C27" s="23"/>
      <c r="D27" s="21"/>
      <c r="E27" s="21"/>
      <c r="F27" s="122">
        <f>F28</f>
        <v>2515.6999999999998</v>
      </c>
      <c r="G27" s="122">
        <f t="shared" si="8"/>
        <v>2398.1999999999998</v>
      </c>
      <c r="H27" s="24">
        <f t="shared" si="8"/>
        <v>2528.5</v>
      </c>
      <c r="I27" s="8"/>
    </row>
    <row r="28" spans="1:9" ht="32.1" customHeight="1" x14ac:dyDescent="0.2">
      <c r="A28" s="124" t="s">
        <v>122</v>
      </c>
      <c r="B28" s="35" t="s">
        <v>205</v>
      </c>
      <c r="C28" s="23">
        <v>200</v>
      </c>
      <c r="D28" s="21"/>
      <c r="E28" s="21"/>
      <c r="F28" s="122">
        <f>F29</f>
        <v>2515.6999999999998</v>
      </c>
      <c r="G28" s="122">
        <f t="shared" si="8"/>
        <v>2398.1999999999998</v>
      </c>
      <c r="H28" s="24">
        <f t="shared" si="8"/>
        <v>2528.5</v>
      </c>
      <c r="I28" s="8"/>
    </row>
    <row r="29" spans="1:9" ht="32.1" customHeight="1" x14ac:dyDescent="0.2">
      <c r="A29" s="124" t="s">
        <v>18</v>
      </c>
      <c r="B29" s="35" t="s">
        <v>205</v>
      </c>
      <c r="C29" s="23">
        <v>240</v>
      </c>
      <c r="D29" s="21">
        <v>4</v>
      </c>
      <c r="E29" s="21">
        <v>9</v>
      </c>
      <c r="F29" s="200">
        <f>2289.6+226.1</f>
        <v>2515.6999999999998</v>
      </c>
      <c r="G29" s="200">
        <v>2398.1999999999998</v>
      </c>
      <c r="H29" s="202">
        <v>2528.5</v>
      </c>
      <c r="I29" s="8"/>
    </row>
    <row r="30" spans="1:9" ht="47.25" customHeight="1" x14ac:dyDescent="0.2">
      <c r="A30" s="82" t="s">
        <v>153</v>
      </c>
      <c r="B30" s="47" t="s">
        <v>154</v>
      </c>
      <c r="C30" s="18"/>
      <c r="D30" s="16"/>
      <c r="E30" s="16"/>
      <c r="F30" s="133">
        <f>F31+F34</f>
        <v>666.8</v>
      </c>
      <c r="G30" s="133">
        <f>G31+G34</f>
        <v>0</v>
      </c>
      <c r="H30" s="133">
        <f>H31+H34</f>
        <v>0</v>
      </c>
      <c r="I30" s="8"/>
    </row>
    <row r="31" spans="1:9" ht="80.25" hidden="1" customHeight="1" x14ac:dyDescent="0.2">
      <c r="A31" s="82" t="s">
        <v>155</v>
      </c>
      <c r="B31" s="47" t="s">
        <v>156</v>
      </c>
      <c r="C31" s="18"/>
      <c r="D31" s="16"/>
      <c r="E31" s="16"/>
      <c r="F31" s="133">
        <f t="shared" ref="F31:H32" si="9">F32</f>
        <v>0</v>
      </c>
      <c r="G31" s="133">
        <f t="shared" si="9"/>
        <v>0</v>
      </c>
      <c r="H31" s="133">
        <f t="shared" si="9"/>
        <v>0</v>
      </c>
      <c r="I31" s="8"/>
    </row>
    <row r="32" spans="1:9" ht="30.75" hidden="1" customHeight="1" x14ac:dyDescent="0.2">
      <c r="A32" s="37" t="s">
        <v>157</v>
      </c>
      <c r="B32" s="35" t="s">
        <v>156</v>
      </c>
      <c r="C32" s="13">
        <v>400</v>
      </c>
      <c r="D32" s="10"/>
      <c r="E32" s="11"/>
      <c r="F32" s="118">
        <f t="shared" si="9"/>
        <v>0</v>
      </c>
      <c r="G32" s="118">
        <f t="shared" si="9"/>
        <v>0</v>
      </c>
      <c r="H32" s="118">
        <f t="shared" si="9"/>
        <v>0</v>
      </c>
      <c r="I32" s="8"/>
    </row>
    <row r="33" spans="1:9" ht="16.5" hidden="1" customHeight="1" x14ac:dyDescent="0.2">
      <c r="A33" s="124" t="s">
        <v>152</v>
      </c>
      <c r="B33" s="35" t="s">
        <v>156</v>
      </c>
      <c r="C33" s="13">
        <v>410</v>
      </c>
      <c r="D33" s="10">
        <v>5</v>
      </c>
      <c r="E33" s="11">
        <v>1</v>
      </c>
      <c r="F33" s="154">
        <v>0</v>
      </c>
      <c r="G33" s="154">
        <v>0</v>
      </c>
      <c r="H33" s="155">
        <v>0</v>
      </c>
      <c r="I33" s="8"/>
    </row>
    <row r="34" spans="1:9" ht="78.75" customHeight="1" x14ac:dyDescent="0.2">
      <c r="A34" s="97" t="s">
        <v>158</v>
      </c>
      <c r="B34" s="47" t="s">
        <v>159</v>
      </c>
      <c r="C34" s="6"/>
      <c r="D34" s="3"/>
      <c r="E34" s="4"/>
      <c r="F34" s="119">
        <f t="shared" ref="F34:H35" si="10">F35</f>
        <v>666.8</v>
      </c>
      <c r="G34" s="119">
        <f t="shared" si="10"/>
        <v>0</v>
      </c>
      <c r="H34" s="119">
        <f t="shared" si="10"/>
        <v>0</v>
      </c>
      <c r="I34" s="8"/>
    </row>
    <row r="35" spans="1:9" ht="33" customHeight="1" x14ac:dyDescent="0.2">
      <c r="A35" s="37" t="s">
        <v>157</v>
      </c>
      <c r="B35" s="35" t="s">
        <v>159</v>
      </c>
      <c r="C35" s="13">
        <v>400</v>
      </c>
      <c r="D35" s="10"/>
      <c r="E35" s="11"/>
      <c r="F35" s="118">
        <f t="shared" si="10"/>
        <v>666.8</v>
      </c>
      <c r="G35" s="118">
        <f t="shared" si="10"/>
        <v>0</v>
      </c>
      <c r="H35" s="118">
        <f t="shared" si="10"/>
        <v>0</v>
      </c>
      <c r="I35" s="8"/>
    </row>
    <row r="36" spans="1:9" ht="18" customHeight="1" x14ac:dyDescent="0.2">
      <c r="A36" s="124" t="s">
        <v>152</v>
      </c>
      <c r="B36" s="35" t="s">
        <v>159</v>
      </c>
      <c r="C36" s="13">
        <v>410</v>
      </c>
      <c r="D36" s="10">
        <v>5</v>
      </c>
      <c r="E36" s="11">
        <v>1</v>
      </c>
      <c r="F36" s="157">
        <v>666.8</v>
      </c>
      <c r="G36" s="157">
        <v>0</v>
      </c>
      <c r="H36" s="158">
        <v>0</v>
      </c>
      <c r="I36" s="8"/>
    </row>
    <row r="37" spans="1:9" s="80" customFormat="1" ht="45.75" customHeight="1" x14ac:dyDescent="0.2">
      <c r="A37" s="97" t="s">
        <v>227</v>
      </c>
      <c r="B37" s="5" t="s">
        <v>60</v>
      </c>
      <c r="C37" s="18" t="s">
        <v>7</v>
      </c>
      <c r="D37" s="15"/>
      <c r="E37" s="16"/>
      <c r="F37" s="133">
        <f>F38+F44+F48+F52</f>
        <v>8604.9</v>
      </c>
      <c r="G37" s="133">
        <f>G38+G44+G48+G52</f>
        <v>10482.6</v>
      </c>
      <c r="H37" s="19">
        <f>H38+H44+H48+H52</f>
        <v>12800</v>
      </c>
      <c r="I37" s="79"/>
    </row>
    <row r="38" spans="1:9" s="80" customFormat="1" ht="45" customHeight="1" x14ac:dyDescent="0.2">
      <c r="A38" s="82" t="s">
        <v>184</v>
      </c>
      <c r="B38" s="5" t="s">
        <v>61</v>
      </c>
      <c r="C38" s="33"/>
      <c r="D38" s="3"/>
      <c r="E38" s="4"/>
      <c r="F38" s="134">
        <f>F39</f>
        <v>3850</v>
      </c>
      <c r="G38" s="134">
        <f t="shared" ref="F38:H40" si="11">G39</f>
        <v>3850</v>
      </c>
      <c r="H38" s="19">
        <f t="shared" si="11"/>
        <v>3850</v>
      </c>
      <c r="I38" s="79"/>
    </row>
    <row r="39" spans="1:9" s="80" customFormat="1" ht="51" customHeight="1" x14ac:dyDescent="0.2">
      <c r="A39" s="82" t="s">
        <v>185</v>
      </c>
      <c r="B39" s="5" t="s">
        <v>62</v>
      </c>
      <c r="C39" s="18"/>
      <c r="D39" s="15"/>
      <c r="E39" s="16"/>
      <c r="F39" s="133">
        <f>F40+F42</f>
        <v>3850</v>
      </c>
      <c r="G39" s="133">
        <f>G40+G42</f>
        <v>3850</v>
      </c>
      <c r="H39" s="133">
        <f>H40+H42</f>
        <v>3850</v>
      </c>
      <c r="I39" s="79"/>
    </row>
    <row r="40" spans="1:9" ht="32.1" customHeight="1" x14ac:dyDescent="0.2">
      <c r="A40" s="124" t="s">
        <v>122</v>
      </c>
      <c r="B40" s="12" t="s">
        <v>62</v>
      </c>
      <c r="C40" s="13">
        <v>200</v>
      </c>
      <c r="D40" s="10"/>
      <c r="E40" s="11"/>
      <c r="F40" s="135">
        <f t="shared" si="11"/>
        <v>3800</v>
      </c>
      <c r="G40" s="135">
        <f t="shared" si="11"/>
        <v>3800</v>
      </c>
      <c r="H40" s="14">
        <f t="shared" si="11"/>
        <v>3800</v>
      </c>
      <c r="I40" s="8"/>
    </row>
    <row r="41" spans="1:9" ht="32.1" customHeight="1" x14ac:dyDescent="0.2">
      <c r="A41" s="124" t="s">
        <v>18</v>
      </c>
      <c r="B41" s="12" t="s">
        <v>62</v>
      </c>
      <c r="C41" s="13">
        <v>240</v>
      </c>
      <c r="D41" s="20">
        <v>5</v>
      </c>
      <c r="E41" s="21">
        <v>3</v>
      </c>
      <c r="F41" s="157">
        <v>3800</v>
      </c>
      <c r="G41" s="157">
        <v>3800</v>
      </c>
      <c r="H41" s="158">
        <v>3800</v>
      </c>
      <c r="I41" s="8"/>
    </row>
    <row r="42" spans="1:9" ht="15" customHeight="1" x14ac:dyDescent="0.2">
      <c r="A42" s="124" t="s">
        <v>19</v>
      </c>
      <c r="B42" s="12" t="s">
        <v>62</v>
      </c>
      <c r="C42" s="13">
        <v>800</v>
      </c>
      <c r="D42" s="10"/>
      <c r="E42" s="11"/>
      <c r="F42" s="135">
        <f>F43</f>
        <v>50</v>
      </c>
      <c r="G42" s="135">
        <f>G43</f>
        <v>50</v>
      </c>
      <c r="H42" s="14">
        <f>H43</f>
        <v>50</v>
      </c>
      <c r="I42" s="8"/>
    </row>
    <row r="43" spans="1:9" ht="15" customHeight="1" x14ac:dyDescent="0.2">
      <c r="A43" s="124" t="s">
        <v>20</v>
      </c>
      <c r="B43" s="12" t="s">
        <v>62</v>
      </c>
      <c r="C43" s="13">
        <v>850</v>
      </c>
      <c r="D43" s="10">
        <v>5</v>
      </c>
      <c r="E43" s="11">
        <v>3</v>
      </c>
      <c r="F43" s="157">
        <v>50</v>
      </c>
      <c r="G43" s="157">
        <v>50</v>
      </c>
      <c r="H43" s="158">
        <v>50</v>
      </c>
      <c r="I43" s="8"/>
    </row>
    <row r="44" spans="1:9" s="80" customFormat="1" ht="30" customHeight="1" x14ac:dyDescent="0.2">
      <c r="A44" s="82" t="s">
        <v>186</v>
      </c>
      <c r="B44" s="5" t="s">
        <v>63</v>
      </c>
      <c r="C44" s="18"/>
      <c r="D44" s="3"/>
      <c r="E44" s="4"/>
      <c r="F44" s="134">
        <f t="shared" ref="F44:H46" si="12">F45</f>
        <v>300</v>
      </c>
      <c r="G44" s="134">
        <f t="shared" si="12"/>
        <v>300</v>
      </c>
      <c r="H44" s="19">
        <f t="shared" si="12"/>
        <v>300</v>
      </c>
      <c r="I44" s="79"/>
    </row>
    <row r="45" spans="1:9" s="80" customFormat="1" ht="51.75" customHeight="1" x14ac:dyDescent="0.2">
      <c r="A45" s="82" t="s">
        <v>187</v>
      </c>
      <c r="B45" s="5" t="s">
        <v>64</v>
      </c>
      <c r="C45" s="33"/>
      <c r="D45" s="3"/>
      <c r="E45" s="4"/>
      <c r="F45" s="134">
        <f t="shared" si="12"/>
        <v>300</v>
      </c>
      <c r="G45" s="134">
        <f t="shared" si="12"/>
        <v>300</v>
      </c>
      <c r="H45" s="19">
        <f t="shared" si="12"/>
        <v>300</v>
      </c>
      <c r="I45" s="79"/>
    </row>
    <row r="46" spans="1:9" ht="32.1" customHeight="1" x14ac:dyDescent="0.2">
      <c r="A46" s="124" t="s">
        <v>122</v>
      </c>
      <c r="B46" s="12" t="s">
        <v>64</v>
      </c>
      <c r="C46" s="23">
        <v>200</v>
      </c>
      <c r="D46" s="10"/>
      <c r="E46" s="11"/>
      <c r="F46" s="135">
        <f t="shared" si="12"/>
        <v>300</v>
      </c>
      <c r="G46" s="135">
        <f t="shared" si="12"/>
        <v>300</v>
      </c>
      <c r="H46" s="24">
        <f t="shared" si="12"/>
        <v>300</v>
      </c>
      <c r="I46" s="8"/>
    </row>
    <row r="47" spans="1:9" ht="32.1" customHeight="1" x14ac:dyDescent="0.2">
      <c r="A47" s="124" t="s">
        <v>18</v>
      </c>
      <c r="B47" s="12" t="s">
        <v>64</v>
      </c>
      <c r="C47" s="13">
        <v>240</v>
      </c>
      <c r="D47" s="10">
        <v>5</v>
      </c>
      <c r="E47" s="11">
        <v>3</v>
      </c>
      <c r="F47" s="157">
        <v>300</v>
      </c>
      <c r="G47" s="157">
        <v>300</v>
      </c>
      <c r="H47" s="158">
        <v>300</v>
      </c>
      <c r="I47" s="8"/>
    </row>
    <row r="48" spans="1:9" s="80" customFormat="1" ht="48" customHeight="1" x14ac:dyDescent="0.2">
      <c r="A48" s="82" t="s">
        <v>188</v>
      </c>
      <c r="B48" s="5" t="s">
        <v>65</v>
      </c>
      <c r="C48" s="18"/>
      <c r="D48" s="3"/>
      <c r="E48" s="4"/>
      <c r="F48" s="134">
        <f t="shared" ref="F48:H50" si="13">F49</f>
        <v>850</v>
      </c>
      <c r="G48" s="134">
        <f t="shared" si="13"/>
        <v>850</v>
      </c>
      <c r="H48" s="19">
        <f t="shared" si="13"/>
        <v>850</v>
      </c>
      <c r="I48" s="79"/>
    </row>
    <row r="49" spans="1:9" s="80" customFormat="1" ht="63.95" customHeight="1" x14ac:dyDescent="0.2">
      <c r="A49" s="82" t="s">
        <v>189</v>
      </c>
      <c r="B49" s="5" t="s">
        <v>66</v>
      </c>
      <c r="C49" s="18"/>
      <c r="D49" s="3"/>
      <c r="E49" s="4"/>
      <c r="F49" s="134">
        <f t="shared" si="13"/>
        <v>850</v>
      </c>
      <c r="G49" s="134">
        <f t="shared" si="13"/>
        <v>850</v>
      </c>
      <c r="H49" s="19">
        <f t="shared" si="13"/>
        <v>850</v>
      </c>
      <c r="I49" s="79"/>
    </row>
    <row r="50" spans="1:9" ht="32.1" customHeight="1" x14ac:dyDescent="0.2">
      <c r="A50" s="124" t="s">
        <v>122</v>
      </c>
      <c r="B50" s="12" t="s">
        <v>66</v>
      </c>
      <c r="C50" s="28">
        <v>200</v>
      </c>
      <c r="D50" s="10"/>
      <c r="E50" s="11"/>
      <c r="F50" s="135">
        <f t="shared" si="13"/>
        <v>850</v>
      </c>
      <c r="G50" s="135">
        <f t="shared" si="13"/>
        <v>850</v>
      </c>
      <c r="H50" s="24">
        <f t="shared" si="13"/>
        <v>850</v>
      </c>
      <c r="I50" s="8"/>
    </row>
    <row r="51" spans="1:9" ht="32.1" customHeight="1" x14ac:dyDescent="0.2">
      <c r="A51" s="124" t="s">
        <v>18</v>
      </c>
      <c r="B51" s="12" t="s">
        <v>66</v>
      </c>
      <c r="C51" s="23">
        <v>240</v>
      </c>
      <c r="D51" s="10">
        <v>5</v>
      </c>
      <c r="E51" s="11">
        <v>3</v>
      </c>
      <c r="F51" s="157">
        <v>850</v>
      </c>
      <c r="G51" s="157">
        <v>850</v>
      </c>
      <c r="H51" s="158">
        <v>850</v>
      </c>
      <c r="I51" s="8"/>
    </row>
    <row r="52" spans="1:9" s="80" customFormat="1" ht="48" customHeight="1" x14ac:dyDescent="0.2">
      <c r="A52" s="82" t="s">
        <v>190</v>
      </c>
      <c r="B52" s="5" t="s">
        <v>67</v>
      </c>
      <c r="C52" s="18"/>
      <c r="D52" s="3"/>
      <c r="E52" s="4"/>
      <c r="F52" s="134">
        <f>F53</f>
        <v>3604.9</v>
      </c>
      <c r="G52" s="134">
        <f t="shared" ref="F52:H54" si="14">G53</f>
        <v>5482.6</v>
      </c>
      <c r="H52" s="19">
        <f t="shared" si="14"/>
        <v>7800</v>
      </c>
      <c r="I52" s="79"/>
    </row>
    <row r="53" spans="1:9" s="80" customFormat="1" ht="64.5" customHeight="1" x14ac:dyDescent="0.2">
      <c r="A53" s="82" t="s">
        <v>191</v>
      </c>
      <c r="B53" s="5" t="s">
        <v>68</v>
      </c>
      <c r="C53" s="18"/>
      <c r="D53" s="3"/>
      <c r="E53" s="4"/>
      <c r="F53" s="134">
        <f t="shared" si="14"/>
        <v>3604.9</v>
      </c>
      <c r="G53" s="134">
        <f t="shared" si="14"/>
        <v>5482.6</v>
      </c>
      <c r="H53" s="19">
        <f t="shared" si="14"/>
        <v>7800</v>
      </c>
      <c r="I53" s="79"/>
    </row>
    <row r="54" spans="1:9" ht="32.1" customHeight="1" x14ac:dyDescent="0.2">
      <c r="A54" s="124" t="s">
        <v>122</v>
      </c>
      <c r="B54" s="12" t="s">
        <v>68</v>
      </c>
      <c r="C54" s="23">
        <v>200</v>
      </c>
      <c r="D54" s="10"/>
      <c r="E54" s="11"/>
      <c r="F54" s="135">
        <f t="shared" si="14"/>
        <v>3604.9</v>
      </c>
      <c r="G54" s="135">
        <f t="shared" si="14"/>
        <v>5482.6</v>
      </c>
      <c r="H54" s="24">
        <f t="shared" si="14"/>
        <v>7800</v>
      </c>
      <c r="I54" s="8"/>
    </row>
    <row r="55" spans="1:9" ht="32.1" customHeight="1" x14ac:dyDescent="0.2">
      <c r="A55" s="124" t="s">
        <v>18</v>
      </c>
      <c r="B55" s="12" t="s">
        <v>68</v>
      </c>
      <c r="C55" s="23">
        <v>240</v>
      </c>
      <c r="D55" s="10">
        <v>5</v>
      </c>
      <c r="E55" s="11">
        <v>3</v>
      </c>
      <c r="F55" s="157">
        <v>3604.9</v>
      </c>
      <c r="G55" s="157">
        <v>5482.6</v>
      </c>
      <c r="H55" s="158">
        <v>7800</v>
      </c>
      <c r="I55" s="8"/>
    </row>
    <row r="56" spans="1:9" s="80" customFormat="1" ht="51" customHeight="1" x14ac:dyDescent="0.2">
      <c r="A56" s="82" t="s">
        <v>231</v>
      </c>
      <c r="B56" s="5" t="s">
        <v>75</v>
      </c>
      <c r="C56" s="6" t="s">
        <v>7</v>
      </c>
      <c r="D56" s="3"/>
      <c r="E56" s="4"/>
      <c r="F56" s="134">
        <f>F57+F60+F70+F73+F76</f>
        <v>11913.1</v>
      </c>
      <c r="G56" s="134">
        <f t="shared" ref="G56:H56" si="15">G57+G60+G70+G73+G76</f>
        <v>11550</v>
      </c>
      <c r="H56" s="19">
        <f t="shared" si="15"/>
        <v>11550</v>
      </c>
      <c r="I56" s="79"/>
    </row>
    <row r="57" spans="1:9" s="80" customFormat="1" ht="80.25" customHeight="1" x14ac:dyDescent="0.2">
      <c r="A57" s="82" t="s">
        <v>176</v>
      </c>
      <c r="B57" s="5" t="s">
        <v>76</v>
      </c>
      <c r="C57" s="18"/>
      <c r="D57" s="3"/>
      <c r="E57" s="4"/>
      <c r="F57" s="134">
        <f t="shared" ref="F57:H58" si="16">F58</f>
        <v>300</v>
      </c>
      <c r="G57" s="134">
        <f t="shared" si="16"/>
        <v>300</v>
      </c>
      <c r="H57" s="19">
        <f t="shared" si="16"/>
        <v>300</v>
      </c>
      <c r="I57" s="79"/>
    </row>
    <row r="58" spans="1:9" ht="32.1" customHeight="1" x14ac:dyDescent="0.2">
      <c r="A58" s="124" t="s">
        <v>122</v>
      </c>
      <c r="B58" s="12" t="s">
        <v>76</v>
      </c>
      <c r="C58" s="28">
        <v>200</v>
      </c>
      <c r="D58" s="10"/>
      <c r="E58" s="11"/>
      <c r="F58" s="135">
        <f t="shared" si="16"/>
        <v>300</v>
      </c>
      <c r="G58" s="135">
        <f t="shared" si="16"/>
        <v>300</v>
      </c>
      <c r="H58" s="24">
        <f t="shared" si="16"/>
        <v>300</v>
      </c>
      <c r="I58" s="8"/>
    </row>
    <row r="59" spans="1:9" ht="32.1" customHeight="1" x14ac:dyDescent="0.2">
      <c r="A59" s="124" t="s">
        <v>18</v>
      </c>
      <c r="B59" s="12" t="s">
        <v>76</v>
      </c>
      <c r="C59" s="23">
        <v>240</v>
      </c>
      <c r="D59" s="10">
        <v>8</v>
      </c>
      <c r="E59" s="11">
        <v>1</v>
      </c>
      <c r="F59" s="151">
        <v>300</v>
      </c>
      <c r="G59" s="151">
        <v>300</v>
      </c>
      <c r="H59" s="160">
        <v>300</v>
      </c>
      <c r="I59" s="8"/>
    </row>
    <row r="60" spans="1:9" s="80" customFormat="1" ht="47.25" customHeight="1" x14ac:dyDescent="0.2">
      <c r="A60" s="82" t="s">
        <v>230</v>
      </c>
      <c r="B60" s="5" t="s">
        <v>77</v>
      </c>
      <c r="C60" s="6"/>
      <c r="D60" s="3"/>
      <c r="E60" s="4"/>
      <c r="F60" s="134">
        <f>F61+F63+F65+F67</f>
        <v>11246.7</v>
      </c>
      <c r="G60" s="134">
        <f t="shared" ref="G60:H60" si="17">G61+G63+G67</f>
        <v>11250</v>
      </c>
      <c r="H60" s="19">
        <f t="shared" si="17"/>
        <v>11250</v>
      </c>
      <c r="I60" s="79"/>
    </row>
    <row r="61" spans="1:9" ht="66.75" customHeight="1" x14ac:dyDescent="0.2">
      <c r="A61" s="124" t="s">
        <v>13</v>
      </c>
      <c r="B61" s="12" t="s">
        <v>77</v>
      </c>
      <c r="C61" s="13">
        <v>100</v>
      </c>
      <c r="D61" s="10"/>
      <c r="E61" s="11"/>
      <c r="F61" s="135">
        <f>F62</f>
        <v>5996.7</v>
      </c>
      <c r="G61" s="135">
        <f>G62</f>
        <v>6000</v>
      </c>
      <c r="H61" s="24">
        <f>H62</f>
        <v>6000</v>
      </c>
      <c r="I61" s="8"/>
    </row>
    <row r="62" spans="1:9" ht="15.95" customHeight="1" x14ac:dyDescent="0.2">
      <c r="A62" s="126" t="s">
        <v>78</v>
      </c>
      <c r="B62" s="12" t="s">
        <v>77</v>
      </c>
      <c r="C62" s="23">
        <v>110</v>
      </c>
      <c r="D62" s="10">
        <v>8</v>
      </c>
      <c r="E62" s="11">
        <v>1</v>
      </c>
      <c r="F62" s="157">
        <f>5996.7</f>
        <v>5996.7</v>
      </c>
      <c r="G62" s="157">
        <v>6000</v>
      </c>
      <c r="H62" s="158">
        <v>6000</v>
      </c>
      <c r="I62" s="8"/>
    </row>
    <row r="63" spans="1:9" ht="32.1" customHeight="1" x14ac:dyDescent="0.2">
      <c r="A63" s="124" t="s">
        <v>122</v>
      </c>
      <c r="B63" s="12" t="s">
        <v>77</v>
      </c>
      <c r="C63" s="23">
        <v>200</v>
      </c>
      <c r="D63" s="21"/>
      <c r="E63" s="21"/>
      <c r="F63" s="122">
        <f>F64</f>
        <v>5200</v>
      </c>
      <c r="G63" s="122">
        <f>G64</f>
        <v>5200</v>
      </c>
      <c r="H63" s="24">
        <f>H64</f>
        <v>5200</v>
      </c>
      <c r="I63" s="8"/>
    </row>
    <row r="64" spans="1:9" ht="32.1" customHeight="1" x14ac:dyDescent="0.2">
      <c r="A64" s="124" t="s">
        <v>18</v>
      </c>
      <c r="B64" s="12" t="s">
        <v>77</v>
      </c>
      <c r="C64" s="23">
        <v>240</v>
      </c>
      <c r="D64" s="21">
        <v>8</v>
      </c>
      <c r="E64" s="21">
        <v>1</v>
      </c>
      <c r="F64" s="203">
        <v>5200</v>
      </c>
      <c r="G64" s="203">
        <v>5200</v>
      </c>
      <c r="H64" s="204">
        <v>5200</v>
      </c>
      <c r="I64" s="8"/>
    </row>
    <row r="65" spans="1:9" ht="18" customHeight="1" x14ac:dyDescent="0.2">
      <c r="A65" s="127" t="s">
        <v>85</v>
      </c>
      <c r="B65" s="35" t="s">
        <v>77</v>
      </c>
      <c r="C65" s="23">
        <v>300</v>
      </c>
      <c r="D65" s="21">
        <v>8</v>
      </c>
      <c r="E65" s="21">
        <v>1</v>
      </c>
      <c r="F65" s="122">
        <f>F66</f>
        <v>0</v>
      </c>
      <c r="G65" s="122">
        <f t="shared" ref="G65:H65" si="18">G66</f>
        <v>0</v>
      </c>
      <c r="H65" s="122">
        <f t="shared" si="18"/>
        <v>0</v>
      </c>
      <c r="I65" s="8"/>
    </row>
    <row r="66" spans="1:9" ht="32.1" customHeight="1" x14ac:dyDescent="0.2">
      <c r="A66" s="127" t="s">
        <v>177</v>
      </c>
      <c r="B66" s="35" t="s">
        <v>77</v>
      </c>
      <c r="C66" s="23">
        <v>320</v>
      </c>
      <c r="D66" s="21">
        <v>8</v>
      </c>
      <c r="E66" s="21">
        <v>1</v>
      </c>
      <c r="F66" s="151">
        <v>0</v>
      </c>
      <c r="G66" s="151">
        <v>0</v>
      </c>
      <c r="H66" s="152">
        <v>0</v>
      </c>
      <c r="I66" s="8"/>
    </row>
    <row r="67" spans="1:9" ht="15.95" customHeight="1" x14ac:dyDescent="0.2">
      <c r="A67" s="124" t="s">
        <v>19</v>
      </c>
      <c r="B67" s="35" t="s">
        <v>77</v>
      </c>
      <c r="C67" s="23">
        <v>800</v>
      </c>
      <c r="D67" s="21"/>
      <c r="E67" s="21"/>
      <c r="F67" s="122">
        <f>F69+F68</f>
        <v>50</v>
      </c>
      <c r="G67" s="122">
        <f>G69</f>
        <v>50</v>
      </c>
      <c r="H67" s="24">
        <f>H69</f>
        <v>50</v>
      </c>
      <c r="I67" s="8"/>
    </row>
    <row r="68" spans="1:9" ht="15.95" customHeight="1" x14ac:dyDescent="0.2">
      <c r="A68" s="37" t="s">
        <v>36</v>
      </c>
      <c r="B68" s="35" t="s">
        <v>77</v>
      </c>
      <c r="C68" s="23">
        <v>830</v>
      </c>
      <c r="D68" s="21">
        <v>8</v>
      </c>
      <c r="E68" s="21">
        <v>1</v>
      </c>
      <c r="F68" s="151">
        <v>0</v>
      </c>
      <c r="G68" s="151">
        <v>0</v>
      </c>
      <c r="H68" s="152">
        <v>0</v>
      </c>
      <c r="I68" s="8"/>
    </row>
    <row r="69" spans="1:9" ht="18" customHeight="1" x14ac:dyDescent="0.2">
      <c r="A69" s="124" t="s">
        <v>20</v>
      </c>
      <c r="B69" s="35" t="s">
        <v>77</v>
      </c>
      <c r="C69" s="23">
        <v>850</v>
      </c>
      <c r="D69" s="21">
        <v>8</v>
      </c>
      <c r="E69" s="21">
        <v>1</v>
      </c>
      <c r="F69" s="157">
        <v>50</v>
      </c>
      <c r="G69" s="157">
        <v>50</v>
      </c>
      <c r="H69" s="158">
        <v>50</v>
      </c>
      <c r="I69" s="8"/>
    </row>
    <row r="70" spans="1:9" s="80" customFormat="1" ht="49.5" customHeight="1" x14ac:dyDescent="0.2">
      <c r="A70" s="82" t="s">
        <v>129</v>
      </c>
      <c r="B70" s="47" t="s">
        <v>79</v>
      </c>
      <c r="C70" s="18"/>
      <c r="D70" s="16"/>
      <c r="E70" s="16"/>
      <c r="F70" s="133">
        <f t="shared" ref="F70:H71" si="19">F71</f>
        <v>366.4</v>
      </c>
      <c r="G70" s="133">
        <f t="shared" si="19"/>
        <v>0</v>
      </c>
      <c r="H70" s="19">
        <f t="shared" si="19"/>
        <v>0</v>
      </c>
      <c r="I70" s="79"/>
    </row>
    <row r="71" spans="1:9" ht="63.95" customHeight="1" x14ac:dyDescent="0.2">
      <c r="A71" s="124" t="s">
        <v>13</v>
      </c>
      <c r="B71" s="35" t="s">
        <v>79</v>
      </c>
      <c r="C71" s="23">
        <v>100</v>
      </c>
      <c r="D71" s="21"/>
      <c r="E71" s="21"/>
      <c r="F71" s="122">
        <f t="shared" si="19"/>
        <v>366.4</v>
      </c>
      <c r="G71" s="122">
        <f t="shared" si="19"/>
        <v>0</v>
      </c>
      <c r="H71" s="24">
        <f t="shared" si="19"/>
        <v>0</v>
      </c>
      <c r="I71" s="8"/>
    </row>
    <row r="72" spans="1:9" ht="15.95" customHeight="1" x14ac:dyDescent="0.2">
      <c r="A72" s="126" t="s">
        <v>78</v>
      </c>
      <c r="B72" s="35" t="s">
        <v>79</v>
      </c>
      <c r="C72" s="23">
        <v>110</v>
      </c>
      <c r="D72" s="21">
        <v>8</v>
      </c>
      <c r="E72" s="21">
        <v>1</v>
      </c>
      <c r="F72" s="151">
        <f>137.1+229.3</f>
        <v>366.4</v>
      </c>
      <c r="G72" s="154">
        <v>0</v>
      </c>
      <c r="H72" s="155">
        <v>0</v>
      </c>
      <c r="I72" s="8"/>
    </row>
    <row r="73" spans="1:9" ht="48" hidden="1" customHeight="1" x14ac:dyDescent="0.2">
      <c r="A73" s="82" t="s">
        <v>192</v>
      </c>
      <c r="B73" s="47" t="s">
        <v>179</v>
      </c>
      <c r="C73" s="18"/>
      <c r="D73" s="16"/>
      <c r="E73" s="16"/>
      <c r="F73" s="133">
        <f>F74</f>
        <v>0</v>
      </c>
      <c r="G73" s="133">
        <f t="shared" ref="G73:H74" si="20">G74</f>
        <v>0</v>
      </c>
      <c r="H73" s="19">
        <f t="shared" si="20"/>
        <v>0</v>
      </c>
      <c r="I73" s="8"/>
    </row>
    <row r="74" spans="1:9" ht="32.1" hidden="1" customHeight="1" x14ac:dyDescent="0.2">
      <c r="A74" s="124" t="s">
        <v>50</v>
      </c>
      <c r="B74" s="35" t="s">
        <v>179</v>
      </c>
      <c r="C74" s="23">
        <v>200</v>
      </c>
      <c r="D74" s="21"/>
      <c r="E74" s="21"/>
      <c r="F74" s="122">
        <f>F75</f>
        <v>0</v>
      </c>
      <c r="G74" s="122">
        <f t="shared" si="20"/>
        <v>0</v>
      </c>
      <c r="H74" s="24">
        <f t="shared" si="20"/>
        <v>0</v>
      </c>
      <c r="I74" s="8"/>
    </row>
    <row r="75" spans="1:9" ht="32.1" hidden="1" customHeight="1" x14ac:dyDescent="0.2">
      <c r="A75" s="124" t="s">
        <v>18</v>
      </c>
      <c r="B75" s="35" t="s">
        <v>179</v>
      </c>
      <c r="C75" s="23">
        <v>240</v>
      </c>
      <c r="D75" s="21">
        <v>8</v>
      </c>
      <c r="E75" s="21">
        <v>1</v>
      </c>
      <c r="F75" s="157">
        <v>0</v>
      </c>
      <c r="G75" s="157">
        <v>0</v>
      </c>
      <c r="H75" s="158">
        <v>0</v>
      </c>
      <c r="I75" s="8"/>
    </row>
    <row r="76" spans="1:9" ht="51" hidden="1" customHeight="1" x14ac:dyDescent="0.2">
      <c r="A76" s="82" t="s">
        <v>180</v>
      </c>
      <c r="B76" s="47" t="s">
        <v>181</v>
      </c>
      <c r="C76" s="18"/>
      <c r="D76" s="16"/>
      <c r="E76" s="16"/>
      <c r="F76" s="133">
        <f>F77</f>
        <v>0</v>
      </c>
      <c r="G76" s="133">
        <f t="shared" ref="G76:H77" si="21">G77</f>
        <v>0</v>
      </c>
      <c r="H76" s="133">
        <f t="shared" si="21"/>
        <v>0</v>
      </c>
      <c r="I76" s="8"/>
    </row>
    <row r="77" spans="1:9" ht="32.1" hidden="1" customHeight="1" x14ac:dyDescent="0.2">
      <c r="A77" s="124" t="s">
        <v>50</v>
      </c>
      <c r="B77" s="35" t="s">
        <v>181</v>
      </c>
      <c r="C77" s="23">
        <v>200</v>
      </c>
      <c r="D77" s="21"/>
      <c r="E77" s="21"/>
      <c r="F77" s="122">
        <f>F78</f>
        <v>0</v>
      </c>
      <c r="G77" s="122">
        <f t="shared" si="21"/>
        <v>0</v>
      </c>
      <c r="H77" s="122">
        <f t="shared" si="21"/>
        <v>0</v>
      </c>
      <c r="I77" s="8"/>
    </row>
    <row r="78" spans="1:9" ht="32.1" hidden="1" customHeight="1" x14ac:dyDescent="0.2">
      <c r="A78" s="124" t="s">
        <v>18</v>
      </c>
      <c r="B78" s="35" t="s">
        <v>181</v>
      </c>
      <c r="C78" s="23">
        <v>240</v>
      </c>
      <c r="D78" s="21">
        <v>8</v>
      </c>
      <c r="E78" s="21">
        <v>1</v>
      </c>
      <c r="F78" s="157">
        <v>0</v>
      </c>
      <c r="G78" s="157">
        <v>0</v>
      </c>
      <c r="H78" s="158">
        <v>0</v>
      </c>
      <c r="I78" s="8"/>
    </row>
    <row r="79" spans="1:9" s="80" customFormat="1" ht="63" customHeight="1" x14ac:dyDescent="0.2">
      <c r="A79" s="82" t="s">
        <v>224</v>
      </c>
      <c r="B79" s="47" t="s">
        <v>87</v>
      </c>
      <c r="C79" s="18" t="s">
        <v>7</v>
      </c>
      <c r="D79" s="16"/>
      <c r="E79" s="16"/>
      <c r="F79" s="133">
        <f t="shared" ref="F79:H80" si="22">F80</f>
        <v>900</v>
      </c>
      <c r="G79" s="133">
        <f t="shared" si="22"/>
        <v>900</v>
      </c>
      <c r="H79" s="19">
        <f t="shared" si="22"/>
        <v>900</v>
      </c>
      <c r="I79" s="79"/>
    </row>
    <row r="80" spans="1:9" s="80" customFormat="1" ht="64.5" customHeight="1" x14ac:dyDescent="0.2">
      <c r="A80" s="82" t="s">
        <v>225</v>
      </c>
      <c r="B80" s="47" t="s">
        <v>88</v>
      </c>
      <c r="C80" s="18"/>
      <c r="D80" s="16"/>
      <c r="E80" s="16"/>
      <c r="F80" s="133">
        <f>F81+F83</f>
        <v>900</v>
      </c>
      <c r="G80" s="133">
        <f t="shared" si="22"/>
        <v>900</v>
      </c>
      <c r="H80" s="19">
        <f t="shared" si="22"/>
        <v>900</v>
      </c>
      <c r="I80" s="79"/>
    </row>
    <row r="81" spans="1:9" ht="30" customHeight="1" x14ac:dyDescent="0.2">
      <c r="A81" s="124" t="s">
        <v>122</v>
      </c>
      <c r="B81" s="35" t="s">
        <v>88</v>
      </c>
      <c r="C81" s="23">
        <v>200</v>
      </c>
      <c r="D81" s="21"/>
      <c r="E81" s="21"/>
      <c r="F81" s="122">
        <f>F82</f>
        <v>900</v>
      </c>
      <c r="G81" s="122">
        <f>G82</f>
        <v>900</v>
      </c>
      <c r="H81" s="24">
        <f>H82</f>
        <v>900</v>
      </c>
      <c r="I81" s="8"/>
    </row>
    <row r="82" spans="1:9" ht="30" customHeight="1" x14ac:dyDescent="0.2">
      <c r="A82" s="124" t="s">
        <v>18</v>
      </c>
      <c r="B82" s="65" t="s">
        <v>88</v>
      </c>
      <c r="C82" s="23">
        <v>240</v>
      </c>
      <c r="D82" s="21">
        <v>11</v>
      </c>
      <c r="E82" s="21">
        <v>5</v>
      </c>
      <c r="F82" s="154">
        <v>900</v>
      </c>
      <c r="G82" s="154">
        <v>900</v>
      </c>
      <c r="H82" s="155">
        <v>900</v>
      </c>
      <c r="I82" s="8"/>
    </row>
    <row r="83" spans="1:9" ht="30" hidden="1" customHeight="1" x14ac:dyDescent="0.2">
      <c r="A83" s="124" t="s">
        <v>157</v>
      </c>
      <c r="B83" s="65" t="s">
        <v>88</v>
      </c>
      <c r="C83" s="13">
        <v>400</v>
      </c>
      <c r="D83" s="10"/>
      <c r="E83" s="11"/>
      <c r="F83" s="135">
        <f>F84</f>
        <v>0</v>
      </c>
      <c r="G83" s="135">
        <f t="shared" ref="G83:H83" si="23">G84</f>
        <v>0</v>
      </c>
      <c r="H83" s="135">
        <f t="shared" si="23"/>
        <v>0</v>
      </c>
      <c r="I83" s="8"/>
    </row>
    <row r="84" spans="1:9" ht="21" hidden="1" customHeight="1" x14ac:dyDescent="0.2">
      <c r="A84" s="124" t="s">
        <v>152</v>
      </c>
      <c r="B84" s="65" t="s">
        <v>88</v>
      </c>
      <c r="C84" s="13">
        <v>410</v>
      </c>
      <c r="D84" s="10">
        <v>11</v>
      </c>
      <c r="E84" s="11">
        <v>5</v>
      </c>
      <c r="F84" s="154">
        <f>1200-1200</f>
        <v>0</v>
      </c>
      <c r="G84" s="154">
        <v>0</v>
      </c>
      <c r="H84" s="155">
        <v>0</v>
      </c>
      <c r="I84" s="8"/>
    </row>
    <row r="85" spans="1:9" s="80" customFormat="1" ht="30" hidden="1" customHeight="1" x14ac:dyDescent="0.2">
      <c r="A85" s="82" t="s">
        <v>126</v>
      </c>
      <c r="B85" s="5" t="s">
        <v>69</v>
      </c>
      <c r="C85" s="6"/>
      <c r="D85" s="3"/>
      <c r="E85" s="4"/>
      <c r="F85" s="134">
        <f t="shared" ref="F85:H87" si="24">F86</f>
        <v>0</v>
      </c>
      <c r="G85" s="134">
        <f t="shared" si="24"/>
        <v>0</v>
      </c>
      <c r="H85" s="19">
        <f t="shared" si="24"/>
        <v>0</v>
      </c>
      <c r="I85" s="79"/>
    </row>
    <row r="86" spans="1:9" s="80" customFormat="1" ht="30" hidden="1" customHeight="1" x14ac:dyDescent="0.2">
      <c r="A86" s="82" t="s">
        <v>193</v>
      </c>
      <c r="B86" s="5" t="s">
        <v>70</v>
      </c>
      <c r="C86" s="6"/>
      <c r="D86" s="3"/>
      <c r="E86" s="4"/>
      <c r="F86" s="134">
        <f t="shared" si="24"/>
        <v>0</v>
      </c>
      <c r="G86" s="134">
        <f t="shared" si="24"/>
        <v>0</v>
      </c>
      <c r="H86" s="19">
        <f t="shared" si="24"/>
        <v>0</v>
      </c>
      <c r="I86" s="79"/>
    </row>
    <row r="87" spans="1:9" ht="32.1" hidden="1" customHeight="1" x14ac:dyDescent="0.2">
      <c r="A87" s="124" t="s">
        <v>122</v>
      </c>
      <c r="B87" s="12" t="s">
        <v>70</v>
      </c>
      <c r="C87" s="23">
        <v>200</v>
      </c>
      <c r="D87" s="20"/>
      <c r="E87" s="21"/>
      <c r="F87" s="122">
        <f t="shared" si="24"/>
        <v>0</v>
      </c>
      <c r="G87" s="122">
        <f t="shared" si="24"/>
        <v>0</v>
      </c>
      <c r="H87" s="24">
        <f t="shared" si="24"/>
        <v>0</v>
      </c>
      <c r="I87" s="8"/>
    </row>
    <row r="88" spans="1:9" ht="32.1" hidden="1" customHeight="1" x14ac:dyDescent="0.2">
      <c r="A88" s="124" t="s">
        <v>18</v>
      </c>
      <c r="B88" s="12" t="s">
        <v>70</v>
      </c>
      <c r="C88" s="23">
        <v>240</v>
      </c>
      <c r="D88" s="10">
        <v>7</v>
      </c>
      <c r="E88" s="11">
        <v>7</v>
      </c>
      <c r="F88" s="167">
        <v>0</v>
      </c>
      <c r="G88" s="167">
        <v>0</v>
      </c>
      <c r="H88" s="152">
        <v>0</v>
      </c>
      <c r="I88" s="8"/>
    </row>
    <row r="89" spans="1:9" s="80" customFormat="1" ht="18.75" x14ac:dyDescent="0.2">
      <c r="A89" s="82" t="s">
        <v>9</v>
      </c>
      <c r="B89" s="5" t="s">
        <v>10</v>
      </c>
      <c r="C89" s="6" t="s">
        <v>7</v>
      </c>
      <c r="D89" s="3"/>
      <c r="E89" s="4"/>
      <c r="F89" s="134">
        <f>F90+F93+F98+F101+F104+F112+F115+F118+F126+F132+F135+F138+F143+F146+F150+F153+F123</f>
        <v>17474.300000000003</v>
      </c>
      <c r="G89" s="134">
        <f t="shared" ref="G89:H89" si="25">G90+G93+G98+G101+G104+G112+G115+G118+G126+G132+G135+G138+G143+G146+G150+G153+G123</f>
        <v>18932.900000000001</v>
      </c>
      <c r="H89" s="7">
        <f t="shared" si="25"/>
        <v>11840.600000000002</v>
      </c>
      <c r="I89" s="79"/>
    </row>
    <row r="90" spans="1:9" s="80" customFormat="1" ht="32.1" customHeight="1" x14ac:dyDescent="0.2">
      <c r="A90" s="82" t="s">
        <v>22</v>
      </c>
      <c r="B90" s="5" t="s">
        <v>23</v>
      </c>
      <c r="C90" s="6"/>
      <c r="D90" s="3"/>
      <c r="E90" s="4"/>
      <c r="F90" s="134">
        <f t="shared" ref="F90:H91" si="26">F91</f>
        <v>4100</v>
      </c>
      <c r="G90" s="134">
        <f t="shared" si="26"/>
        <v>4100</v>
      </c>
      <c r="H90" s="7">
        <f t="shared" si="26"/>
        <v>4100</v>
      </c>
      <c r="I90" s="79"/>
    </row>
    <row r="91" spans="1:9" ht="63.95" customHeight="1" x14ac:dyDescent="0.2">
      <c r="A91" s="124" t="s">
        <v>13</v>
      </c>
      <c r="B91" s="12" t="s">
        <v>23</v>
      </c>
      <c r="C91" s="13">
        <v>100</v>
      </c>
      <c r="D91" s="10"/>
      <c r="E91" s="11"/>
      <c r="F91" s="135">
        <f t="shared" si="26"/>
        <v>4100</v>
      </c>
      <c r="G91" s="135">
        <f t="shared" si="26"/>
        <v>4100</v>
      </c>
      <c r="H91" s="14">
        <f t="shared" si="26"/>
        <v>4100</v>
      </c>
      <c r="I91" s="8"/>
    </row>
    <row r="92" spans="1:9" ht="32.1" customHeight="1" x14ac:dyDescent="0.2">
      <c r="A92" s="124" t="s">
        <v>14</v>
      </c>
      <c r="B92" s="12" t="s">
        <v>23</v>
      </c>
      <c r="C92" s="13">
        <v>120</v>
      </c>
      <c r="D92" s="10">
        <v>1</v>
      </c>
      <c r="E92" s="11">
        <v>4</v>
      </c>
      <c r="F92" s="200">
        <v>4100</v>
      </c>
      <c r="G92" s="200">
        <v>4100</v>
      </c>
      <c r="H92" s="200">
        <v>4100</v>
      </c>
      <c r="I92" s="8"/>
    </row>
    <row r="93" spans="1:9" ht="32.25" customHeight="1" x14ac:dyDescent="0.2">
      <c r="A93" s="82" t="s">
        <v>16</v>
      </c>
      <c r="B93" s="5" t="s">
        <v>17</v>
      </c>
      <c r="C93" s="6" t="s">
        <v>7</v>
      </c>
      <c r="D93" s="3"/>
      <c r="E93" s="4"/>
      <c r="F93" s="134">
        <f>F94+F96</f>
        <v>3335.4</v>
      </c>
      <c r="G93" s="134">
        <f>G94+G96</f>
        <v>2990.5</v>
      </c>
      <c r="H93" s="7">
        <f>H94+H96</f>
        <v>2826.5</v>
      </c>
      <c r="I93" s="8"/>
    </row>
    <row r="94" spans="1:9" ht="32.1" customHeight="1" x14ac:dyDescent="0.2">
      <c r="A94" s="124" t="s">
        <v>122</v>
      </c>
      <c r="B94" s="65" t="s">
        <v>17</v>
      </c>
      <c r="C94" s="23">
        <v>200</v>
      </c>
      <c r="D94" s="21"/>
      <c r="E94" s="21"/>
      <c r="F94" s="122">
        <f>F95</f>
        <v>2735.4</v>
      </c>
      <c r="G94" s="122">
        <f>G95</f>
        <v>2390.5</v>
      </c>
      <c r="H94" s="24">
        <f>H95</f>
        <v>2226.5</v>
      </c>
      <c r="I94" s="8"/>
    </row>
    <row r="95" spans="1:9" ht="32.1" customHeight="1" x14ac:dyDescent="0.2">
      <c r="A95" s="124" t="s">
        <v>18</v>
      </c>
      <c r="B95" s="65" t="s">
        <v>17</v>
      </c>
      <c r="C95" s="23">
        <v>240</v>
      </c>
      <c r="D95" s="21">
        <v>1</v>
      </c>
      <c r="E95" s="21">
        <v>4</v>
      </c>
      <c r="F95" s="201">
        <f>2335.4+400</f>
        <v>2735.4</v>
      </c>
      <c r="G95" s="201">
        <v>2390.5</v>
      </c>
      <c r="H95" s="201">
        <v>2226.5</v>
      </c>
      <c r="I95" s="8"/>
    </row>
    <row r="96" spans="1:9" ht="15.95" customHeight="1" x14ac:dyDescent="0.2">
      <c r="A96" s="124" t="s">
        <v>19</v>
      </c>
      <c r="B96" s="65" t="s">
        <v>17</v>
      </c>
      <c r="C96" s="23">
        <v>800</v>
      </c>
      <c r="D96" s="21"/>
      <c r="E96" s="21"/>
      <c r="F96" s="122">
        <f>F97</f>
        <v>600</v>
      </c>
      <c r="G96" s="122">
        <f>G97</f>
        <v>600</v>
      </c>
      <c r="H96" s="24">
        <f>H97</f>
        <v>600</v>
      </c>
      <c r="I96" s="8"/>
    </row>
    <row r="97" spans="1:9" ht="15.95" customHeight="1" x14ac:dyDescent="0.2">
      <c r="A97" s="124" t="s">
        <v>20</v>
      </c>
      <c r="B97" s="65" t="s">
        <v>17</v>
      </c>
      <c r="C97" s="23">
        <v>850</v>
      </c>
      <c r="D97" s="21">
        <v>1</v>
      </c>
      <c r="E97" s="21">
        <v>4</v>
      </c>
      <c r="F97" s="154">
        <v>600</v>
      </c>
      <c r="G97" s="154">
        <v>600</v>
      </c>
      <c r="H97" s="155">
        <v>600</v>
      </c>
      <c r="I97" s="8"/>
    </row>
    <row r="98" spans="1:9" s="80" customFormat="1" ht="32.1" customHeight="1" x14ac:dyDescent="0.2">
      <c r="A98" s="82" t="s">
        <v>97</v>
      </c>
      <c r="B98" s="81" t="s">
        <v>25</v>
      </c>
      <c r="C98" s="18"/>
      <c r="D98" s="16"/>
      <c r="E98" s="16"/>
      <c r="F98" s="133">
        <f t="shared" ref="F98:H99" si="27">F99</f>
        <v>42.7</v>
      </c>
      <c r="G98" s="133">
        <f t="shared" si="27"/>
        <v>42.7</v>
      </c>
      <c r="H98" s="19">
        <f t="shared" si="27"/>
        <v>42.7</v>
      </c>
      <c r="I98" s="79"/>
    </row>
    <row r="99" spans="1:9" ht="15.95" customHeight="1" x14ac:dyDescent="0.2">
      <c r="A99" s="124" t="s">
        <v>26</v>
      </c>
      <c r="B99" s="65" t="s">
        <v>25</v>
      </c>
      <c r="C99" s="23">
        <v>500</v>
      </c>
      <c r="D99" s="21"/>
      <c r="E99" s="21"/>
      <c r="F99" s="122">
        <f t="shared" si="27"/>
        <v>42.7</v>
      </c>
      <c r="G99" s="122">
        <f t="shared" si="27"/>
        <v>42.7</v>
      </c>
      <c r="H99" s="24">
        <f t="shared" si="27"/>
        <v>42.7</v>
      </c>
      <c r="I99" s="8"/>
    </row>
    <row r="100" spans="1:9" ht="15.95" customHeight="1" x14ac:dyDescent="0.2">
      <c r="A100" s="124" t="s">
        <v>27</v>
      </c>
      <c r="B100" s="65" t="s">
        <v>25</v>
      </c>
      <c r="C100" s="23">
        <v>540</v>
      </c>
      <c r="D100" s="21">
        <v>1</v>
      </c>
      <c r="E100" s="21">
        <v>6</v>
      </c>
      <c r="F100" s="157">
        <v>42.7</v>
      </c>
      <c r="G100" s="157">
        <v>42.7</v>
      </c>
      <c r="H100" s="158">
        <v>42.7</v>
      </c>
      <c r="I100" s="8"/>
    </row>
    <row r="101" spans="1:9" s="80" customFormat="1" ht="48" customHeight="1" x14ac:dyDescent="0.2">
      <c r="A101" s="82" t="s">
        <v>32</v>
      </c>
      <c r="B101" s="81" t="s">
        <v>33</v>
      </c>
      <c r="C101" s="18" t="s">
        <v>7</v>
      </c>
      <c r="D101" s="16"/>
      <c r="E101" s="16"/>
      <c r="F101" s="133">
        <f t="shared" ref="F101:H102" si="28">F102</f>
        <v>200</v>
      </c>
      <c r="G101" s="133">
        <f t="shared" si="28"/>
        <v>200</v>
      </c>
      <c r="H101" s="19">
        <f t="shared" si="28"/>
        <v>200</v>
      </c>
      <c r="I101" s="79"/>
    </row>
    <row r="102" spans="1:9" ht="32.1" customHeight="1" x14ac:dyDescent="0.2">
      <c r="A102" s="124" t="s">
        <v>122</v>
      </c>
      <c r="B102" s="65" t="s">
        <v>33</v>
      </c>
      <c r="C102" s="23">
        <v>200</v>
      </c>
      <c r="D102" s="21"/>
      <c r="E102" s="21"/>
      <c r="F102" s="122">
        <f t="shared" si="28"/>
        <v>200</v>
      </c>
      <c r="G102" s="122">
        <f t="shared" si="28"/>
        <v>200</v>
      </c>
      <c r="H102" s="24">
        <f t="shared" si="28"/>
        <v>200</v>
      </c>
      <c r="I102" s="8"/>
    </row>
    <row r="103" spans="1:9" ht="32.1" customHeight="1" x14ac:dyDescent="0.2">
      <c r="A103" s="124" t="s">
        <v>18</v>
      </c>
      <c r="B103" s="65" t="s">
        <v>33</v>
      </c>
      <c r="C103" s="23">
        <v>240</v>
      </c>
      <c r="D103" s="21">
        <v>1</v>
      </c>
      <c r="E103" s="21">
        <v>13</v>
      </c>
      <c r="F103" s="154">
        <v>200</v>
      </c>
      <c r="G103" s="154">
        <v>200</v>
      </c>
      <c r="H103" s="155">
        <v>200</v>
      </c>
      <c r="I103" s="8"/>
    </row>
    <row r="104" spans="1:9" s="80" customFormat="1" ht="17.25" customHeight="1" x14ac:dyDescent="0.2">
      <c r="A104" s="82" t="s">
        <v>34</v>
      </c>
      <c r="B104" s="17" t="s">
        <v>35</v>
      </c>
      <c r="C104" s="6" t="s">
        <v>7</v>
      </c>
      <c r="D104" s="16"/>
      <c r="E104" s="16"/>
      <c r="F104" s="133">
        <f>F105+F109+F107</f>
        <v>5</v>
      </c>
      <c r="G104" s="133">
        <f>G105+G109</f>
        <v>5</v>
      </c>
      <c r="H104" s="19">
        <f>H105+H109</f>
        <v>5</v>
      </c>
      <c r="I104" s="79"/>
    </row>
    <row r="105" spans="1:9" ht="32.1" hidden="1" customHeight="1" x14ac:dyDescent="0.2">
      <c r="A105" s="124" t="s">
        <v>122</v>
      </c>
      <c r="B105" s="22" t="s">
        <v>35</v>
      </c>
      <c r="C105" s="13">
        <v>200</v>
      </c>
      <c r="D105" s="21"/>
      <c r="E105" s="21"/>
      <c r="F105" s="122">
        <f>F106</f>
        <v>0</v>
      </c>
      <c r="G105" s="122">
        <f>G106</f>
        <v>0</v>
      </c>
      <c r="H105" s="24">
        <f>H106</f>
        <v>0</v>
      </c>
      <c r="I105" s="8"/>
    </row>
    <row r="106" spans="1:9" ht="32.1" hidden="1" customHeight="1" x14ac:dyDescent="0.2">
      <c r="A106" s="124" t="s">
        <v>18</v>
      </c>
      <c r="B106" s="22" t="s">
        <v>35</v>
      </c>
      <c r="C106" s="13">
        <v>240</v>
      </c>
      <c r="D106" s="21">
        <v>1</v>
      </c>
      <c r="E106" s="21">
        <v>13</v>
      </c>
      <c r="F106" s="154">
        <v>0</v>
      </c>
      <c r="G106" s="154">
        <v>0</v>
      </c>
      <c r="H106" s="155">
        <v>0</v>
      </c>
      <c r="I106" s="8"/>
    </row>
    <row r="107" spans="1:9" ht="15.75" hidden="1" customHeight="1" x14ac:dyDescent="0.2">
      <c r="A107" s="124" t="s">
        <v>85</v>
      </c>
      <c r="B107" s="22" t="s">
        <v>35</v>
      </c>
      <c r="C107" s="13">
        <v>300</v>
      </c>
      <c r="D107" s="21"/>
      <c r="E107" s="21"/>
      <c r="F107" s="135">
        <f>F108</f>
        <v>0</v>
      </c>
      <c r="G107" s="135">
        <f t="shared" ref="G107:H107" si="29">G108</f>
        <v>0</v>
      </c>
      <c r="H107" s="14">
        <f t="shared" si="29"/>
        <v>0</v>
      </c>
      <c r="I107" s="8"/>
    </row>
    <row r="108" spans="1:9" ht="15.75" hidden="1" customHeight="1" x14ac:dyDescent="0.2">
      <c r="A108" s="124" t="s">
        <v>147</v>
      </c>
      <c r="B108" s="22" t="s">
        <v>35</v>
      </c>
      <c r="C108" s="13">
        <v>350</v>
      </c>
      <c r="D108" s="21">
        <v>1</v>
      </c>
      <c r="E108" s="21">
        <v>13</v>
      </c>
      <c r="F108" s="167">
        <v>0</v>
      </c>
      <c r="G108" s="167">
        <v>0</v>
      </c>
      <c r="H108" s="168">
        <v>0</v>
      </c>
      <c r="I108" s="8"/>
    </row>
    <row r="109" spans="1:9" ht="15.95" customHeight="1" x14ac:dyDescent="0.2">
      <c r="A109" s="124" t="s">
        <v>19</v>
      </c>
      <c r="B109" s="22" t="s">
        <v>35</v>
      </c>
      <c r="C109" s="13">
        <v>800</v>
      </c>
      <c r="D109" s="21"/>
      <c r="E109" s="21"/>
      <c r="F109" s="122">
        <f>F110+F111</f>
        <v>5</v>
      </c>
      <c r="G109" s="122">
        <f>G110+G111</f>
        <v>5</v>
      </c>
      <c r="H109" s="24">
        <f>H110+H111</f>
        <v>5</v>
      </c>
      <c r="I109" s="8"/>
    </row>
    <row r="110" spans="1:9" ht="15.95" hidden="1" customHeight="1" x14ac:dyDescent="0.2">
      <c r="A110" s="124" t="s">
        <v>36</v>
      </c>
      <c r="B110" s="22" t="s">
        <v>35</v>
      </c>
      <c r="C110" s="13">
        <v>830</v>
      </c>
      <c r="D110" s="21">
        <v>1</v>
      </c>
      <c r="E110" s="21">
        <v>13</v>
      </c>
      <c r="F110" s="151">
        <v>0</v>
      </c>
      <c r="G110" s="151">
        <v>0</v>
      </c>
      <c r="H110" s="152">
        <v>0</v>
      </c>
      <c r="I110" s="8"/>
    </row>
    <row r="111" spans="1:9" ht="15.95" customHeight="1" x14ac:dyDescent="0.2">
      <c r="A111" s="124" t="s">
        <v>20</v>
      </c>
      <c r="B111" s="22" t="s">
        <v>35</v>
      </c>
      <c r="C111" s="13">
        <v>850</v>
      </c>
      <c r="D111" s="21">
        <v>1</v>
      </c>
      <c r="E111" s="21">
        <v>13</v>
      </c>
      <c r="F111" s="154">
        <v>5</v>
      </c>
      <c r="G111" s="154">
        <v>5</v>
      </c>
      <c r="H111" s="155">
        <v>5</v>
      </c>
      <c r="I111" s="8"/>
    </row>
    <row r="112" spans="1:9" s="80" customFormat="1" ht="48" customHeight="1" x14ac:dyDescent="0.2">
      <c r="A112" s="82" t="s">
        <v>84</v>
      </c>
      <c r="B112" s="5" t="s">
        <v>120</v>
      </c>
      <c r="C112" s="6" t="s">
        <v>7</v>
      </c>
      <c r="D112" s="3"/>
      <c r="E112" s="4"/>
      <c r="F112" s="134">
        <f t="shared" ref="F112:H113" si="30">F113</f>
        <v>362.7</v>
      </c>
      <c r="G112" s="134">
        <f t="shared" si="30"/>
        <v>362.7</v>
      </c>
      <c r="H112" s="7">
        <f t="shared" si="30"/>
        <v>362.7</v>
      </c>
      <c r="I112" s="79"/>
    </row>
    <row r="113" spans="1:9" ht="15.95" customHeight="1" x14ac:dyDescent="0.2">
      <c r="A113" s="124" t="s">
        <v>85</v>
      </c>
      <c r="B113" s="12" t="s">
        <v>120</v>
      </c>
      <c r="C113" s="13">
        <v>300</v>
      </c>
      <c r="D113" s="10"/>
      <c r="E113" s="11"/>
      <c r="F113" s="135">
        <f>F114</f>
        <v>362.7</v>
      </c>
      <c r="G113" s="135">
        <f t="shared" si="30"/>
        <v>362.7</v>
      </c>
      <c r="H113" s="135">
        <f t="shared" si="30"/>
        <v>362.7</v>
      </c>
      <c r="I113" s="8"/>
    </row>
    <row r="114" spans="1:9" ht="15.95" customHeight="1" x14ac:dyDescent="0.2">
      <c r="A114" s="43" t="s">
        <v>182</v>
      </c>
      <c r="B114" s="12" t="s">
        <v>120</v>
      </c>
      <c r="C114" s="13">
        <v>310</v>
      </c>
      <c r="D114" s="10">
        <v>10</v>
      </c>
      <c r="E114" s="11">
        <v>1</v>
      </c>
      <c r="F114" s="154">
        <v>362.7</v>
      </c>
      <c r="G114" s="154">
        <v>362.7</v>
      </c>
      <c r="H114" s="155">
        <v>362.7</v>
      </c>
      <c r="I114" s="8"/>
    </row>
    <row r="115" spans="1:9" s="80" customFormat="1" ht="15.95" customHeight="1" x14ac:dyDescent="0.2">
      <c r="A115" s="82" t="s">
        <v>11</v>
      </c>
      <c r="B115" s="5" t="s">
        <v>12</v>
      </c>
      <c r="C115" s="6" t="s">
        <v>7</v>
      </c>
      <c r="D115" s="3"/>
      <c r="E115" s="4"/>
      <c r="F115" s="134">
        <f>F116</f>
        <v>904.7</v>
      </c>
      <c r="G115" s="134">
        <f t="shared" ref="F115:H116" si="31">G116</f>
        <v>904.7</v>
      </c>
      <c r="H115" s="7">
        <f t="shared" si="31"/>
        <v>904.7</v>
      </c>
      <c r="I115" s="79"/>
    </row>
    <row r="116" spans="1:9" ht="63.95" customHeight="1" x14ac:dyDescent="0.2">
      <c r="A116" s="124" t="s">
        <v>13</v>
      </c>
      <c r="B116" s="12" t="s">
        <v>12</v>
      </c>
      <c r="C116" s="13">
        <v>100</v>
      </c>
      <c r="D116" s="10"/>
      <c r="E116" s="11"/>
      <c r="F116" s="135">
        <f t="shared" si="31"/>
        <v>904.7</v>
      </c>
      <c r="G116" s="135">
        <f t="shared" si="31"/>
        <v>904.7</v>
      </c>
      <c r="H116" s="14">
        <f t="shared" si="31"/>
        <v>904.7</v>
      </c>
      <c r="I116" s="8"/>
    </row>
    <row r="117" spans="1:9" ht="32.1" customHeight="1" x14ac:dyDescent="0.2">
      <c r="A117" s="124" t="s">
        <v>14</v>
      </c>
      <c r="B117" s="12" t="s">
        <v>12</v>
      </c>
      <c r="C117" s="13">
        <v>120</v>
      </c>
      <c r="D117" s="10">
        <v>1</v>
      </c>
      <c r="E117" s="11">
        <v>2</v>
      </c>
      <c r="F117" s="154">
        <v>904.7</v>
      </c>
      <c r="G117" s="154">
        <v>904.7</v>
      </c>
      <c r="H117" s="155">
        <v>904.7</v>
      </c>
      <c r="I117" s="8"/>
    </row>
    <row r="118" spans="1:9" ht="32.1" hidden="1" customHeight="1" x14ac:dyDescent="0.2">
      <c r="A118" s="82" t="s">
        <v>124</v>
      </c>
      <c r="B118" s="5" t="s">
        <v>125</v>
      </c>
      <c r="C118" s="13"/>
      <c r="D118" s="10"/>
      <c r="E118" s="11"/>
      <c r="F118" s="119">
        <f>F119+F121</f>
        <v>0</v>
      </c>
      <c r="G118" s="118">
        <f t="shared" ref="G118:H119" si="32">G119</f>
        <v>0</v>
      </c>
      <c r="H118" s="106">
        <f t="shared" si="32"/>
        <v>0</v>
      </c>
      <c r="I118" s="8"/>
    </row>
    <row r="119" spans="1:9" ht="32.1" hidden="1" customHeight="1" x14ac:dyDescent="0.2">
      <c r="A119" s="124" t="s">
        <v>122</v>
      </c>
      <c r="B119" s="35" t="s">
        <v>125</v>
      </c>
      <c r="C119" s="13">
        <v>200</v>
      </c>
      <c r="D119" s="10"/>
      <c r="E119" s="11"/>
      <c r="F119" s="118">
        <f>F120</f>
        <v>0</v>
      </c>
      <c r="G119" s="118">
        <f t="shared" si="32"/>
        <v>0</v>
      </c>
      <c r="H119" s="106">
        <f t="shared" si="32"/>
        <v>0</v>
      </c>
      <c r="I119" s="8"/>
    </row>
    <row r="120" spans="1:9" ht="32.1" hidden="1" customHeight="1" x14ac:dyDescent="0.2">
      <c r="A120" s="124" t="s">
        <v>18</v>
      </c>
      <c r="B120" s="35" t="s">
        <v>125</v>
      </c>
      <c r="C120" s="13">
        <v>240</v>
      </c>
      <c r="D120" s="10">
        <v>5</v>
      </c>
      <c r="E120" s="11">
        <v>2</v>
      </c>
      <c r="F120" s="157">
        <v>0</v>
      </c>
      <c r="G120" s="157">
        <v>0</v>
      </c>
      <c r="H120" s="158">
        <v>0</v>
      </c>
      <c r="I120" s="8"/>
    </row>
    <row r="121" spans="1:9" ht="19.5" hidden="1" customHeight="1" x14ac:dyDescent="0.2">
      <c r="A121" s="124" t="s">
        <v>19</v>
      </c>
      <c r="B121" s="35" t="s">
        <v>125</v>
      </c>
      <c r="C121" s="13">
        <v>800</v>
      </c>
      <c r="D121" s="10"/>
      <c r="E121" s="11"/>
      <c r="F121" s="118">
        <f>F122</f>
        <v>0</v>
      </c>
      <c r="G121" s="118">
        <f t="shared" ref="G121:H121" si="33">G122</f>
        <v>0</v>
      </c>
      <c r="H121" s="106">
        <f t="shared" si="33"/>
        <v>0</v>
      </c>
      <c r="I121" s="8"/>
    </row>
    <row r="122" spans="1:9" ht="18.75" hidden="1" customHeight="1" x14ac:dyDescent="0.2">
      <c r="A122" s="124" t="s">
        <v>36</v>
      </c>
      <c r="B122" s="35" t="s">
        <v>125</v>
      </c>
      <c r="C122" s="13">
        <v>830</v>
      </c>
      <c r="D122" s="10">
        <v>5</v>
      </c>
      <c r="E122" s="11">
        <v>2</v>
      </c>
      <c r="F122" s="154">
        <v>0</v>
      </c>
      <c r="G122" s="154">
        <v>0</v>
      </c>
      <c r="H122" s="155">
        <v>0</v>
      </c>
      <c r="I122" s="8"/>
    </row>
    <row r="123" spans="1:9" ht="32.1" hidden="1" customHeight="1" x14ac:dyDescent="0.2">
      <c r="A123" s="82" t="s">
        <v>169</v>
      </c>
      <c r="B123" s="47" t="s">
        <v>170</v>
      </c>
      <c r="C123" s="13"/>
      <c r="D123" s="10"/>
      <c r="E123" s="11"/>
      <c r="F123" s="119">
        <f>F124</f>
        <v>0</v>
      </c>
      <c r="G123" s="118">
        <f t="shared" ref="G123:H124" si="34">G124</f>
        <v>0</v>
      </c>
      <c r="H123" s="106">
        <f t="shared" si="34"/>
        <v>0</v>
      </c>
      <c r="I123" s="8"/>
    </row>
    <row r="124" spans="1:9" ht="32.1" hidden="1" customHeight="1" x14ac:dyDescent="0.2">
      <c r="A124" s="124" t="s">
        <v>122</v>
      </c>
      <c r="B124" s="35" t="s">
        <v>170</v>
      </c>
      <c r="C124" s="13">
        <v>200</v>
      </c>
      <c r="D124" s="10"/>
      <c r="E124" s="11"/>
      <c r="F124" s="118">
        <f>F125</f>
        <v>0</v>
      </c>
      <c r="G124" s="118">
        <f t="shared" si="34"/>
        <v>0</v>
      </c>
      <c r="H124" s="106">
        <f t="shared" si="34"/>
        <v>0</v>
      </c>
      <c r="I124" s="8"/>
    </row>
    <row r="125" spans="1:9" ht="32.1" hidden="1" customHeight="1" x14ac:dyDescent="0.2">
      <c r="A125" s="124" t="s">
        <v>18</v>
      </c>
      <c r="B125" s="35" t="s">
        <v>170</v>
      </c>
      <c r="C125" s="13">
        <v>240</v>
      </c>
      <c r="D125" s="10">
        <v>5</v>
      </c>
      <c r="E125" s="11">
        <v>3</v>
      </c>
      <c r="F125" s="154">
        <v>0</v>
      </c>
      <c r="G125" s="154">
        <v>0</v>
      </c>
      <c r="H125" s="155">
        <v>0</v>
      </c>
      <c r="I125" s="8"/>
    </row>
    <row r="126" spans="1:9" s="80" customFormat="1" ht="20.25" customHeight="1" x14ac:dyDescent="0.2">
      <c r="A126" s="82" t="s">
        <v>56</v>
      </c>
      <c r="B126" s="5" t="s">
        <v>57</v>
      </c>
      <c r="C126" s="18"/>
      <c r="D126" s="15"/>
      <c r="E126" s="16"/>
      <c r="F126" s="133">
        <f>F127+F129</f>
        <v>500</v>
      </c>
      <c r="G126" s="133">
        <f>G127+G129</f>
        <v>500</v>
      </c>
      <c r="H126" s="19">
        <f>H127+H129</f>
        <v>500</v>
      </c>
      <c r="I126" s="79"/>
    </row>
    <row r="127" spans="1:9" ht="32.1" customHeight="1" x14ac:dyDescent="0.2">
      <c r="A127" s="124" t="s">
        <v>122</v>
      </c>
      <c r="B127" s="12" t="s">
        <v>57</v>
      </c>
      <c r="C127" s="28">
        <v>200</v>
      </c>
      <c r="D127" s="25"/>
      <c r="E127" s="26"/>
      <c r="F127" s="136">
        <f>F128</f>
        <v>500</v>
      </c>
      <c r="G127" s="136">
        <f>G128</f>
        <v>500</v>
      </c>
      <c r="H127" s="29">
        <f>H128</f>
        <v>500</v>
      </c>
      <c r="I127" s="8"/>
    </row>
    <row r="128" spans="1:9" ht="32.1" customHeight="1" x14ac:dyDescent="0.2">
      <c r="A128" s="124" t="s">
        <v>18</v>
      </c>
      <c r="B128" s="12" t="s">
        <v>57</v>
      </c>
      <c r="C128" s="13">
        <v>240</v>
      </c>
      <c r="D128" s="10">
        <v>5</v>
      </c>
      <c r="E128" s="11">
        <v>1</v>
      </c>
      <c r="F128" s="157">
        <v>500</v>
      </c>
      <c r="G128" s="157">
        <v>500</v>
      </c>
      <c r="H128" s="158">
        <v>500</v>
      </c>
      <c r="I128" s="8"/>
    </row>
    <row r="129" spans="1:9" ht="15.95" hidden="1" customHeight="1" x14ac:dyDescent="0.2">
      <c r="A129" s="124" t="s">
        <v>19</v>
      </c>
      <c r="B129" s="12" t="s">
        <v>57</v>
      </c>
      <c r="C129" s="23">
        <v>800</v>
      </c>
      <c r="D129" s="20"/>
      <c r="E129" s="21"/>
      <c r="F129" s="122">
        <f>F131+F130</f>
        <v>0</v>
      </c>
      <c r="G129" s="122">
        <f t="shared" ref="G129:H129" si="35">G131+G130</f>
        <v>0</v>
      </c>
      <c r="H129" s="24">
        <f t="shared" si="35"/>
        <v>0</v>
      </c>
      <c r="I129" s="8"/>
    </row>
    <row r="130" spans="1:9" ht="15.95" hidden="1" customHeight="1" x14ac:dyDescent="0.2">
      <c r="A130" s="124" t="s">
        <v>36</v>
      </c>
      <c r="B130" s="12" t="s">
        <v>57</v>
      </c>
      <c r="C130" s="23">
        <v>830</v>
      </c>
      <c r="D130" s="21">
        <v>5</v>
      </c>
      <c r="E130" s="21">
        <v>1</v>
      </c>
      <c r="F130" s="151">
        <v>0</v>
      </c>
      <c r="G130" s="151">
        <v>0</v>
      </c>
      <c r="H130" s="152">
        <v>0</v>
      </c>
      <c r="I130" s="8"/>
    </row>
    <row r="131" spans="1:9" ht="18.75" hidden="1" customHeight="1" x14ac:dyDescent="0.2">
      <c r="A131" s="124" t="s">
        <v>20</v>
      </c>
      <c r="B131" s="12" t="s">
        <v>57</v>
      </c>
      <c r="C131" s="28">
        <v>850</v>
      </c>
      <c r="D131" s="25">
        <v>5</v>
      </c>
      <c r="E131" s="26">
        <v>1</v>
      </c>
      <c r="F131" s="169">
        <v>0</v>
      </c>
      <c r="G131" s="169">
        <v>0</v>
      </c>
      <c r="H131" s="170">
        <v>0</v>
      </c>
      <c r="I131" s="8"/>
    </row>
    <row r="132" spans="1:9" s="80" customFormat="1" ht="32.1" hidden="1" customHeight="1" x14ac:dyDescent="0.2">
      <c r="A132" s="82" t="s">
        <v>71</v>
      </c>
      <c r="B132" s="5" t="s">
        <v>72</v>
      </c>
      <c r="C132" s="6"/>
      <c r="D132" s="3"/>
      <c r="E132" s="4"/>
      <c r="F132" s="134">
        <f t="shared" ref="F132:H133" si="36">F133</f>
        <v>0</v>
      </c>
      <c r="G132" s="134">
        <f t="shared" si="36"/>
        <v>0</v>
      </c>
      <c r="H132" s="7">
        <f t="shared" si="36"/>
        <v>0</v>
      </c>
      <c r="I132" s="79"/>
    </row>
    <row r="133" spans="1:9" ht="32.1" hidden="1" customHeight="1" x14ac:dyDescent="0.2">
      <c r="A133" s="124" t="s">
        <v>122</v>
      </c>
      <c r="B133" s="12" t="s">
        <v>72</v>
      </c>
      <c r="C133" s="13">
        <v>200</v>
      </c>
      <c r="D133" s="10"/>
      <c r="E133" s="11"/>
      <c r="F133" s="135">
        <f t="shared" si="36"/>
        <v>0</v>
      </c>
      <c r="G133" s="135">
        <f t="shared" si="36"/>
        <v>0</v>
      </c>
      <c r="H133" s="14">
        <f t="shared" si="36"/>
        <v>0</v>
      </c>
      <c r="I133" s="8"/>
    </row>
    <row r="134" spans="1:9" ht="32.1" hidden="1" customHeight="1" x14ac:dyDescent="0.2">
      <c r="A134" s="124" t="s">
        <v>18</v>
      </c>
      <c r="B134" s="12" t="s">
        <v>72</v>
      </c>
      <c r="C134" s="13">
        <v>240</v>
      </c>
      <c r="D134" s="10">
        <v>7</v>
      </c>
      <c r="E134" s="11">
        <v>7</v>
      </c>
      <c r="F134" s="167">
        <v>0</v>
      </c>
      <c r="G134" s="167">
        <v>0</v>
      </c>
      <c r="H134" s="168">
        <v>0</v>
      </c>
      <c r="I134" s="8"/>
    </row>
    <row r="135" spans="1:9" s="80" customFormat="1" ht="15.95" customHeight="1" x14ac:dyDescent="0.2">
      <c r="A135" s="82" t="s">
        <v>121</v>
      </c>
      <c r="B135" s="5" t="s">
        <v>29</v>
      </c>
      <c r="C135" s="6" t="s">
        <v>7</v>
      </c>
      <c r="D135" s="3"/>
      <c r="E135" s="4"/>
      <c r="F135" s="134">
        <f t="shared" ref="F135:H136" si="37">F136</f>
        <v>300</v>
      </c>
      <c r="G135" s="134">
        <f t="shared" si="37"/>
        <v>300</v>
      </c>
      <c r="H135" s="7">
        <f t="shared" si="37"/>
        <v>300</v>
      </c>
      <c r="I135" s="79"/>
    </row>
    <row r="136" spans="1:9" ht="15.95" customHeight="1" x14ac:dyDescent="0.2">
      <c r="A136" s="124" t="s">
        <v>19</v>
      </c>
      <c r="B136" s="12" t="s">
        <v>29</v>
      </c>
      <c r="C136" s="13">
        <v>800</v>
      </c>
      <c r="D136" s="10"/>
      <c r="E136" s="11"/>
      <c r="F136" s="135">
        <f t="shared" si="37"/>
        <v>300</v>
      </c>
      <c r="G136" s="135">
        <f t="shared" si="37"/>
        <v>300</v>
      </c>
      <c r="H136" s="14">
        <f t="shared" si="37"/>
        <v>300</v>
      </c>
      <c r="I136" s="8"/>
    </row>
    <row r="137" spans="1:9" ht="15.95" customHeight="1" x14ac:dyDescent="0.2">
      <c r="A137" s="124" t="s">
        <v>30</v>
      </c>
      <c r="B137" s="12" t="s">
        <v>29</v>
      </c>
      <c r="C137" s="13">
        <v>870</v>
      </c>
      <c r="D137" s="10">
        <v>1</v>
      </c>
      <c r="E137" s="11">
        <v>11</v>
      </c>
      <c r="F137" s="167">
        <v>300</v>
      </c>
      <c r="G137" s="167">
        <v>300</v>
      </c>
      <c r="H137" s="168">
        <v>300</v>
      </c>
      <c r="I137" s="8"/>
    </row>
    <row r="138" spans="1:9" s="80" customFormat="1" ht="48.75" customHeight="1" x14ac:dyDescent="0.2">
      <c r="A138" s="82" t="s">
        <v>38</v>
      </c>
      <c r="B138" s="5" t="s">
        <v>39</v>
      </c>
      <c r="C138" s="83" t="s">
        <v>7</v>
      </c>
      <c r="D138" s="3"/>
      <c r="E138" s="4"/>
      <c r="F138" s="116">
        <f>F139+F141</f>
        <v>284.5</v>
      </c>
      <c r="G138" s="116">
        <f>G139+G141</f>
        <v>294.20000000000005</v>
      </c>
      <c r="H138" s="104">
        <f>H139+H141</f>
        <v>304.60000000000002</v>
      </c>
      <c r="I138" s="79"/>
    </row>
    <row r="139" spans="1:9" s="80" customFormat="1" ht="63.95" customHeight="1" x14ac:dyDescent="0.2">
      <c r="A139" s="124" t="s">
        <v>13</v>
      </c>
      <c r="B139" s="12" t="s">
        <v>39</v>
      </c>
      <c r="C139" s="23">
        <v>100</v>
      </c>
      <c r="D139" s="21"/>
      <c r="E139" s="21"/>
      <c r="F139" s="122">
        <f>F140</f>
        <v>265.89999999999998</v>
      </c>
      <c r="G139" s="122">
        <f>G140</f>
        <v>284.60000000000002</v>
      </c>
      <c r="H139" s="24">
        <f>H140</f>
        <v>304.5</v>
      </c>
      <c r="I139" s="79"/>
    </row>
    <row r="140" spans="1:9" ht="32.1" customHeight="1" x14ac:dyDescent="0.2">
      <c r="A140" s="124" t="s">
        <v>40</v>
      </c>
      <c r="B140" s="65" t="s">
        <v>39</v>
      </c>
      <c r="C140" s="23">
        <v>120</v>
      </c>
      <c r="D140" s="21">
        <v>2</v>
      </c>
      <c r="E140" s="21">
        <v>3</v>
      </c>
      <c r="F140" s="157">
        <v>265.89999999999998</v>
      </c>
      <c r="G140" s="157">
        <v>284.60000000000002</v>
      </c>
      <c r="H140" s="158">
        <v>304.5</v>
      </c>
      <c r="I140" s="8"/>
    </row>
    <row r="141" spans="1:9" ht="32.1" customHeight="1" x14ac:dyDescent="0.2">
      <c r="A141" s="124" t="s">
        <v>122</v>
      </c>
      <c r="B141" s="65" t="s">
        <v>39</v>
      </c>
      <c r="C141" s="23">
        <v>200</v>
      </c>
      <c r="D141" s="21"/>
      <c r="E141" s="21"/>
      <c r="F141" s="122">
        <f>F142</f>
        <v>18.600000000000001</v>
      </c>
      <c r="G141" s="122">
        <f>G142</f>
        <v>9.6</v>
      </c>
      <c r="H141" s="24">
        <f>H142</f>
        <v>0.1</v>
      </c>
      <c r="I141" s="8"/>
    </row>
    <row r="142" spans="1:9" ht="32.1" customHeight="1" x14ac:dyDescent="0.2">
      <c r="A142" s="124" t="s">
        <v>18</v>
      </c>
      <c r="B142" s="65" t="s">
        <v>41</v>
      </c>
      <c r="C142" s="23">
        <v>240</v>
      </c>
      <c r="D142" s="21">
        <v>2</v>
      </c>
      <c r="E142" s="21">
        <v>3</v>
      </c>
      <c r="F142" s="157">
        <v>18.600000000000001</v>
      </c>
      <c r="G142" s="157">
        <v>9.6</v>
      </c>
      <c r="H142" s="158">
        <v>0.1</v>
      </c>
      <c r="I142" s="8"/>
    </row>
    <row r="143" spans="1:9" s="80" customFormat="1" ht="32.1" customHeight="1" x14ac:dyDescent="0.2">
      <c r="A143" s="82" t="s">
        <v>94</v>
      </c>
      <c r="B143" s="81" t="s">
        <v>93</v>
      </c>
      <c r="C143" s="18"/>
      <c r="D143" s="16"/>
      <c r="E143" s="16"/>
      <c r="F143" s="133">
        <f t="shared" ref="F143:H144" si="38">F144</f>
        <v>0.1</v>
      </c>
      <c r="G143" s="133">
        <f t="shared" si="38"/>
        <v>0.1</v>
      </c>
      <c r="H143" s="19">
        <f t="shared" si="38"/>
        <v>0.1</v>
      </c>
      <c r="I143" s="79"/>
    </row>
    <row r="144" spans="1:9" ht="32.1" customHeight="1" x14ac:dyDescent="0.2">
      <c r="A144" s="124" t="s">
        <v>122</v>
      </c>
      <c r="B144" s="65" t="s">
        <v>93</v>
      </c>
      <c r="C144" s="23">
        <v>200</v>
      </c>
      <c r="D144" s="21"/>
      <c r="E144" s="21"/>
      <c r="F144" s="122">
        <f t="shared" si="38"/>
        <v>0.1</v>
      </c>
      <c r="G144" s="122">
        <f t="shared" si="38"/>
        <v>0.1</v>
      </c>
      <c r="H144" s="24">
        <f t="shared" si="38"/>
        <v>0.1</v>
      </c>
      <c r="I144" s="48"/>
    </row>
    <row r="145" spans="1:9" ht="32.1" customHeight="1" x14ac:dyDescent="0.2">
      <c r="A145" s="124" t="s">
        <v>18</v>
      </c>
      <c r="B145" s="65" t="s">
        <v>93</v>
      </c>
      <c r="C145" s="23">
        <v>240</v>
      </c>
      <c r="D145" s="21">
        <v>1</v>
      </c>
      <c r="E145" s="21">
        <v>4</v>
      </c>
      <c r="F145" s="151">
        <v>0.1</v>
      </c>
      <c r="G145" s="151">
        <v>0.1</v>
      </c>
      <c r="H145" s="152">
        <v>0.1</v>
      </c>
      <c r="I145" s="8"/>
    </row>
    <row r="146" spans="1:9" s="80" customFormat="1" ht="66.75" customHeight="1" x14ac:dyDescent="0.2">
      <c r="A146" s="82" t="s">
        <v>129</v>
      </c>
      <c r="B146" s="47" t="s">
        <v>80</v>
      </c>
      <c r="C146" s="18"/>
      <c r="D146" s="16"/>
      <c r="E146" s="16"/>
      <c r="F146" s="133">
        <f>F147</f>
        <v>160.10000000000002</v>
      </c>
      <c r="G146" s="133">
        <f>G147</f>
        <v>0</v>
      </c>
      <c r="H146" s="19">
        <f>H147</f>
        <v>0</v>
      </c>
      <c r="I146" s="79"/>
    </row>
    <row r="147" spans="1:9" ht="63.95" customHeight="1" x14ac:dyDescent="0.2">
      <c r="A147" s="124" t="s">
        <v>13</v>
      </c>
      <c r="B147" s="35" t="s">
        <v>80</v>
      </c>
      <c r="C147" s="23">
        <v>100</v>
      </c>
      <c r="D147" s="21"/>
      <c r="E147" s="21"/>
      <c r="F147" s="122">
        <f>F148+F149</f>
        <v>160.10000000000002</v>
      </c>
      <c r="G147" s="122">
        <f>G148+G149</f>
        <v>0</v>
      </c>
      <c r="H147" s="24">
        <f>H148+H149</f>
        <v>0</v>
      </c>
      <c r="I147" s="8"/>
    </row>
    <row r="148" spans="1:9" ht="35.25" customHeight="1" x14ac:dyDescent="0.2">
      <c r="A148" s="124" t="s">
        <v>40</v>
      </c>
      <c r="B148" s="35" t="s">
        <v>80</v>
      </c>
      <c r="C148" s="23">
        <v>120</v>
      </c>
      <c r="D148" s="21">
        <v>1</v>
      </c>
      <c r="E148" s="21">
        <v>2</v>
      </c>
      <c r="F148" s="151">
        <v>43.7</v>
      </c>
      <c r="G148" s="151">
        <v>0</v>
      </c>
      <c r="H148" s="152">
        <v>0</v>
      </c>
      <c r="I148" s="8"/>
    </row>
    <row r="149" spans="1:9" ht="31.5" customHeight="1" x14ac:dyDescent="0.2">
      <c r="A149" s="124" t="s">
        <v>40</v>
      </c>
      <c r="B149" s="35" t="s">
        <v>80</v>
      </c>
      <c r="C149" s="23">
        <v>120</v>
      </c>
      <c r="D149" s="21">
        <v>1</v>
      </c>
      <c r="E149" s="21">
        <v>4</v>
      </c>
      <c r="F149" s="151">
        <v>116.4</v>
      </c>
      <c r="G149" s="151">
        <v>0</v>
      </c>
      <c r="H149" s="152">
        <v>0</v>
      </c>
      <c r="I149" s="8"/>
    </row>
    <row r="150" spans="1:9" s="80" customFormat="1" ht="126.75" customHeight="1" x14ac:dyDescent="0.2">
      <c r="A150" s="82" t="s">
        <v>194</v>
      </c>
      <c r="B150" s="94" t="s">
        <v>175</v>
      </c>
      <c r="C150" s="41"/>
      <c r="D150" s="40"/>
      <c r="E150" s="40"/>
      <c r="F150" s="137">
        <f t="shared" ref="F150:H151" si="39">F151</f>
        <v>7279.1</v>
      </c>
      <c r="G150" s="137">
        <f t="shared" si="39"/>
        <v>8104.5</v>
      </c>
      <c r="H150" s="42">
        <f t="shared" si="39"/>
        <v>0</v>
      </c>
      <c r="I150" s="79"/>
    </row>
    <row r="151" spans="1:9" ht="32.1" customHeight="1" x14ac:dyDescent="0.2">
      <c r="A151" s="125" t="s">
        <v>122</v>
      </c>
      <c r="B151" s="95" t="s">
        <v>175</v>
      </c>
      <c r="C151" s="45">
        <v>200</v>
      </c>
      <c r="D151" s="44"/>
      <c r="E151" s="44"/>
      <c r="F151" s="138">
        <f t="shared" si="39"/>
        <v>7279.1</v>
      </c>
      <c r="G151" s="138">
        <f t="shared" si="39"/>
        <v>8104.5</v>
      </c>
      <c r="H151" s="46">
        <f t="shared" si="39"/>
        <v>0</v>
      </c>
      <c r="I151" s="8"/>
    </row>
    <row r="152" spans="1:9" ht="32.1" customHeight="1" x14ac:dyDescent="0.2">
      <c r="A152" s="125" t="s">
        <v>18</v>
      </c>
      <c r="B152" s="95" t="s">
        <v>175</v>
      </c>
      <c r="C152" s="45">
        <v>240</v>
      </c>
      <c r="D152" s="44">
        <v>5</v>
      </c>
      <c r="E152" s="44">
        <v>3</v>
      </c>
      <c r="F152" s="151">
        <v>7279.1</v>
      </c>
      <c r="G152" s="151">
        <v>8104.5</v>
      </c>
      <c r="H152" s="158">
        <v>0</v>
      </c>
      <c r="I152" s="8"/>
    </row>
    <row r="153" spans="1:9" ht="20.100000000000001" customHeight="1" x14ac:dyDescent="0.2">
      <c r="A153" s="82" t="s">
        <v>90</v>
      </c>
      <c r="B153" s="171" t="s">
        <v>10</v>
      </c>
      <c r="C153" s="41"/>
      <c r="D153" s="40"/>
      <c r="E153" s="40"/>
      <c r="F153" s="137">
        <f t="shared" ref="F153:H154" si="40">F154</f>
        <v>0</v>
      </c>
      <c r="G153" s="137">
        <f t="shared" si="40"/>
        <v>1128.5</v>
      </c>
      <c r="H153" s="42">
        <f t="shared" si="40"/>
        <v>2294.3000000000002</v>
      </c>
      <c r="I153" s="8"/>
    </row>
    <row r="154" spans="1:9" ht="20.100000000000001" customHeight="1" x14ac:dyDescent="0.2">
      <c r="A154" s="124" t="s">
        <v>90</v>
      </c>
      <c r="B154" s="35" t="s">
        <v>91</v>
      </c>
      <c r="C154" s="23">
        <v>900</v>
      </c>
      <c r="D154" s="44"/>
      <c r="E154" s="44"/>
      <c r="F154" s="138">
        <f t="shared" si="40"/>
        <v>0</v>
      </c>
      <c r="G154" s="138">
        <f t="shared" si="40"/>
        <v>1128.5</v>
      </c>
      <c r="H154" s="46">
        <f t="shared" si="40"/>
        <v>2294.3000000000002</v>
      </c>
      <c r="I154" s="8"/>
    </row>
    <row r="155" spans="1:9" ht="20.100000000000001" customHeight="1" x14ac:dyDescent="0.2">
      <c r="A155" s="124" t="s">
        <v>90</v>
      </c>
      <c r="B155" s="35" t="s">
        <v>91</v>
      </c>
      <c r="C155" s="23">
        <v>990</v>
      </c>
      <c r="D155" s="44">
        <v>99</v>
      </c>
      <c r="E155" s="44">
        <v>99</v>
      </c>
      <c r="F155" s="151">
        <v>0</v>
      </c>
      <c r="G155" s="151">
        <v>1128.5</v>
      </c>
      <c r="H155" s="152">
        <v>2294.3000000000002</v>
      </c>
      <c r="I155" s="8"/>
    </row>
    <row r="156" spans="1:9" ht="22.5" customHeight="1" x14ac:dyDescent="0.25">
      <c r="A156" s="172" t="s">
        <v>92</v>
      </c>
      <c r="B156" s="35"/>
      <c r="C156" s="173"/>
      <c r="D156" s="162"/>
      <c r="E156" s="174"/>
      <c r="F156" s="133">
        <f>F9+F13+F30+F37+F56+F79+F85+F89</f>
        <v>98177.800000000017</v>
      </c>
      <c r="G156" s="133">
        <f t="shared" ref="G156:H156" si="41">G9+G13+G30+G37+G56+G79+G85+G89</f>
        <v>63065.500000000007</v>
      </c>
      <c r="H156" s="19">
        <f t="shared" si="41"/>
        <v>46190.600000000006</v>
      </c>
      <c r="I156" s="8"/>
    </row>
    <row r="157" spans="1:9" ht="12" customHeight="1" x14ac:dyDescent="0.25">
      <c r="A157" s="52"/>
      <c r="B157" s="27"/>
      <c r="C157" s="55"/>
      <c r="D157" s="53"/>
      <c r="E157" s="53"/>
      <c r="F157" s="53"/>
      <c r="G157" s="53"/>
      <c r="H157" s="56"/>
      <c r="I157" s="51"/>
    </row>
    <row r="158" spans="1:9" ht="12.75" customHeight="1" x14ac:dyDescent="0.25">
      <c r="A158" s="49"/>
      <c r="B158" s="54"/>
      <c r="C158" s="55"/>
      <c r="D158" s="53"/>
      <c r="E158" s="53"/>
      <c r="F158" s="53"/>
      <c r="G158" s="53"/>
      <c r="H158" s="56"/>
      <c r="I158" s="51"/>
    </row>
    <row r="159" spans="1:9" ht="12.75" customHeight="1" x14ac:dyDescent="0.25">
      <c r="A159" s="49"/>
      <c r="B159" s="86"/>
      <c r="C159" s="55"/>
      <c r="D159" s="58"/>
      <c r="E159" s="58"/>
      <c r="F159" s="58"/>
      <c r="G159" s="58"/>
      <c r="H159" s="56"/>
      <c r="I159" s="51"/>
    </row>
    <row r="160" spans="1:9" ht="12.75" customHeight="1" x14ac:dyDescent="0.25">
      <c r="A160" s="49"/>
      <c r="B160" s="86"/>
      <c r="C160" s="59"/>
      <c r="D160" s="59"/>
      <c r="E160" s="59"/>
      <c r="F160" s="59"/>
      <c r="G160" s="59"/>
      <c r="H160" s="59"/>
      <c r="I160" s="51"/>
    </row>
    <row r="161" spans="1:245" ht="14.25" customHeight="1" x14ac:dyDescent="0.2">
      <c r="A161" s="49"/>
      <c r="B161" s="87"/>
      <c r="C161" s="55"/>
      <c r="D161" s="58"/>
      <c r="E161" s="58"/>
      <c r="F161" s="58"/>
      <c r="G161" s="58"/>
      <c r="H161" s="56"/>
      <c r="I161" s="51"/>
    </row>
    <row r="162" spans="1:245" ht="15.75" x14ac:dyDescent="0.25">
      <c r="A162" s="50"/>
      <c r="B162" s="59"/>
      <c r="C162" s="60"/>
      <c r="D162" s="60"/>
      <c r="E162" s="60"/>
      <c r="F162" s="60"/>
      <c r="G162" s="60"/>
      <c r="H162" s="60"/>
    </row>
    <row r="163" spans="1:245" ht="15.75" x14ac:dyDescent="0.25">
      <c r="A163" s="61"/>
      <c r="B163" s="87"/>
    </row>
    <row r="164" spans="1:245" s="84" customFormat="1" ht="15.75" x14ac:dyDescent="0.25">
      <c r="A164" s="6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  <c r="AD164" s="1"/>
      <c r="AE164" s="1"/>
      <c r="AF164" s="1"/>
      <c r="AG164" s="1"/>
      <c r="AH164" s="1"/>
      <c r="AI164" s="1"/>
      <c r="AJ164" s="1"/>
      <c r="AK164" s="1"/>
      <c r="AL164" s="1"/>
      <c r="AM164" s="1"/>
      <c r="AN164" s="1"/>
      <c r="AO164" s="1"/>
      <c r="AP164" s="1"/>
      <c r="AQ164" s="1"/>
      <c r="AR164" s="1"/>
      <c r="AS164" s="1"/>
      <c r="AT164" s="1"/>
      <c r="AU164" s="1"/>
      <c r="AV164" s="1"/>
      <c r="AW164" s="1"/>
      <c r="AX164" s="1"/>
      <c r="AY164" s="1"/>
      <c r="AZ164" s="1"/>
      <c r="BA164" s="1"/>
      <c r="BB164" s="1"/>
      <c r="BC164" s="1"/>
      <c r="BD164" s="1"/>
      <c r="BE164" s="1"/>
      <c r="BF164" s="1"/>
      <c r="BG164" s="1"/>
      <c r="BH164" s="1"/>
      <c r="BI164" s="1"/>
      <c r="BJ164" s="1"/>
      <c r="BK164" s="1"/>
      <c r="BL164" s="1"/>
      <c r="BM164" s="1"/>
      <c r="BN164" s="1"/>
      <c r="BO164" s="1"/>
      <c r="BP164" s="1"/>
      <c r="BQ164" s="1"/>
      <c r="BR164" s="1"/>
      <c r="BS164" s="1"/>
      <c r="BT164" s="1"/>
      <c r="BU164" s="1"/>
      <c r="BV164" s="1"/>
      <c r="BW164" s="1"/>
      <c r="BX164" s="1"/>
      <c r="BY164" s="1"/>
      <c r="BZ164" s="1"/>
      <c r="CA164" s="1"/>
      <c r="CB164" s="1"/>
      <c r="CC164" s="1"/>
      <c r="CD164" s="1"/>
      <c r="CE164" s="1"/>
      <c r="CF164" s="1"/>
      <c r="CG164" s="1"/>
      <c r="CH164" s="1"/>
      <c r="CI164" s="1"/>
      <c r="CJ164" s="1"/>
      <c r="CK164" s="1"/>
      <c r="CL164" s="1"/>
      <c r="CM164" s="1"/>
      <c r="CN164" s="1"/>
      <c r="CO164" s="1"/>
      <c r="CP164" s="1"/>
      <c r="CQ164" s="1"/>
      <c r="CR164" s="1"/>
      <c r="CS164" s="1"/>
      <c r="CT164" s="1"/>
      <c r="CU164" s="1"/>
      <c r="CV164" s="1"/>
      <c r="CW164" s="1"/>
      <c r="CX164" s="1"/>
      <c r="CY164" s="1"/>
      <c r="CZ164" s="1"/>
      <c r="DA164" s="1"/>
      <c r="DB164" s="1"/>
      <c r="DC164" s="1"/>
      <c r="DD164" s="1"/>
      <c r="DE164" s="1"/>
      <c r="DF164" s="1"/>
      <c r="DG164" s="1"/>
      <c r="DH164" s="1"/>
      <c r="DI164" s="1"/>
      <c r="DJ164" s="1"/>
      <c r="DK164" s="1"/>
      <c r="DL164" s="1"/>
      <c r="DM164" s="1"/>
      <c r="DN164" s="1"/>
      <c r="DO164" s="1"/>
      <c r="DP164" s="1"/>
      <c r="DQ164" s="1"/>
      <c r="DR164" s="1"/>
      <c r="DS164" s="1"/>
      <c r="DT164" s="1"/>
      <c r="DU164" s="1"/>
      <c r="DV164" s="1"/>
      <c r="DW164" s="1"/>
      <c r="DX164" s="1"/>
      <c r="DY164" s="1"/>
      <c r="DZ164" s="1"/>
      <c r="EA164" s="1"/>
      <c r="EB164" s="1"/>
      <c r="EC164" s="1"/>
      <c r="ED164" s="1"/>
      <c r="EE164" s="1"/>
      <c r="EF164" s="1"/>
      <c r="EG164" s="1"/>
      <c r="EH164" s="1"/>
      <c r="EI164" s="1"/>
      <c r="EJ164" s="1"/>
      <c r="EK164" s="1"/>
      <c r="EL164" s="1"/>
      <c r="EM164" s="1"/>
      <c r="EN164" s="1"/>
      <c r="EO164" s="1"/>
      <c r="EP164" s="1"/>
      <c r="EQ164" s="1"/>
      <c r="ER164" s="1"/>
      <c r="ES164" s="1"/>
      <c r="ET164" s="1"/>
      <c r="EU164" s="1"/>
      <c r="EV164" s="1"/>
      <c r="EW164" s="1"/>
      <c r="EX164" s="1"/>
      <c r="EY164" s="1"/>
      <c r="EZ164" s="1"/>
      <c r="FA164" s="1"/>
      <c r="FB164" s="1"/>
      <c r="FC164" s="1"/>
      <c r="FD164" s="1"/>
      <c r="FE164" s="1"/>
      <c r="FF164" s="1"/>
      <c r="FG164" s="1"/>
      <c r="FH164" s="1"/>
      <c r="FI164" s="1"/>
      <c r="FJ164" s="1"/>
      <c r="FK164" s="1"/>
      <c r="FL164" s="1"/>
      <c r="FM164" s="1"/>
      <c r="FN164" s="1"/>
      <c r="FO164" s="1"/>
      <c r="FP164" s="1"/>
      <c r="FQ164" s="1"/>
      <c r="FR164" s="1"/>
      <c r="FS164" s="1"/>
      <c r="FT164" s="1"/>
      <c r="FU164" s="1"/>
      <c r="FV164" s="1"/>
      <c r="FW164" s="1"/>
      <c r="FX164" s="1"/>
      <c r="FY164" s="1"/>
      <c r="FZ164" s="1"/>
      <c r="GA164" s="1"/>
      <c r="GB164" s="1"/>
      <c r="GC164" s="1"/>
      <c r="GD164" s="1"/>
      <c r="GE164" s="1"/>
      <c r="GF164" s="1"/>
      <c r="GG164" s="1"/>
      <c r="GH164" s="1"/>
      <c r="GI164" s="1"/>
      <c r="GJ164" s="1"/>
      <c r="GK164" s="1"/>
      <c r="GL164" s="1"/>
      <c r="GM164" s="1"/>
      <c r="GN164" s="1"/>
      <c r="GO164" s="1"/>
      <c r="GP164" s="1"/>
      <c r="GQ164" s="1"/>
      <c r="GR164" s="1"/>
      <c r="GS164" s="1"/>
      <c r="GT164" s="1"/>
      <c r="GU164" s="1"/>
      <c r="GV164" s="1"/>
      <c r="GW164" s="1"/>
      <c r="GX164" s="1"/>
      <c r="GY164" s="1"/>
      <c r="GZ164" s="1"/>
      <c r="HA164" s="1"/>
      <c r="HB164" s="1"/>
      <c r="HC164" s="1"/>
      <c r="HD164" s="1"/>
      <c r="HE164" s="1"/>
      <c r="HF164" s="1"/>
      <c r="HG164" s="1"/>
      <c r="HH164" s="1"/>
      <c r="HI164" s="1"/>
      <c r="HJ164" s="1"/>
      <c r="HK164" s="1"/>
      <c r="HL164" s="1"/>
      <c r="HM164" s="1"/>
      <c r="HN164" s="1"/>
      <c r="HO164" s="1"/>
      <c r="HP164" s="1"/>
      <c r="HQ164" s="1"/>
      <c r="HR164" s="1"/>
      <c r="HS164" s="1"/>
      <c r="HT164" s="1"/>
      <c r="HU164" s="1"/>
      <c r="HV164" s="1"/>
      <c r="HW164" s="1"/>
      <c r="HX164" s="1"/>
      <c r="HY164" s="1"/>
      <c r="HZ164" s="1"/>
      <c r="IA164" s="1"/>
      <c r="IB164" s="1"/>
      <c r="IC164" s="1"/>
      <c r="ID164" s="1"/>
      <c r="IE164" s="1"/>
      <c r="IF164" s="1"/>
      <c r="IG164" s="1"/>
      <c r="IH164" s="1"/>
      <c r="II164" s="1"/>
      <c r="IJ164" s="1"/>
      <c r="IK164" s="1"/>
    </row>
    <row r="165" spans="1:245" s="84" customFormat="1" ht="15" x14ac:dyDescent="0.2">
      <c r="A165" s="62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  <c r="AD165" s="1"/>
      <c r="AE165" s="1"/>
      <c r="AF165" s="1"/>
      <c r="AG165" s="1"/>
      <c r="AH165" s="1"/>
      <c r="AI165" s="1"/>
      <c r="AJ165" s="1"/>
      <c r="AK165" s="1"/>
      <c r="AL165" s="1"/>
      <c r="AM165" s="1"/>
      <c r="AN165" s="1"/>
      <c r="AO165" s="1"/>
      <c r="AP165" s="1"/>
      <c r="AQ165" s="1"/>
      <c r="AR165" s="1"/>
      <c r="AS165" s="1"/>
      <c r="AT165" s="1"/>
      <c r="AU165" s="1"/>
      <c r="AV165" s="1"/>
      <c r="AW165" s="1"/>
      <c r="AX165" s="1"/>
      <c r="AY165" s="1"/>
      <c r="AZ165" s="1"/>
      <c r="BA165" s="1"/>
      <c r="BB165" s="1"/>
      <c r="BC165" s="1"/>
      <c r="BD165" s="1"/>
      <c r="BE165" s="1"/>
      <c r="BF165" s="1"/>
      <c r="BG165" s="1"/>
      <c r="BH165" s="1"/>
      <c r="BI165" s="1"/>
      <c r="BJ165" s="1"/>
      <c r="BK165" s="1"/>
      <c r="BL165" s="1"/>
      <c r="BM165" s="1"/>
      <c r="BN165" s="1"/>
      <c r="BO165" s="1"/>
      <c r="BP165" s="1"/>
      <c r="BQ165" s="1"/>
      <c r="BR165" s="1"/>
      <c r="BS165" s="1"/>
      <c r="BT165" s="1"/>
      <c r="BU165" s="1"/>
      <c r="BV165" s="1"/>
      <c r="BW165" s="1"/>
      <c r="BX165" s="1"/>
      <c r="BY165" s="1"/>
      <c r="BZ165" s="1"/>
      <c r="CA165" s="1"/>
      <c r="CB165" s="1"/>
      <c r="CC165" s="1"/>
      <c r="CD165" s="1"/>
      <c r="CE165" s="1"/>
      <c r="CF165" s="1"/>
      <c r="CG165" s="1"/>
      <c r="CH165" s="1"/>
      <c r="CI165" s="1"/>
      <c r="CJ165" s="1"/>
      <c r="CK165" s="1"/>
      <c r="CL165" s="1"/>
      <c r="CM165" s="1"/>
      <c r="CN165" s="1"/>
      <c r="CO165" s="1"/>
      <c r="CP165" s="1"/>
      <c r="CQ165" s="1"/>
      <c r="CR165" s="1"/>
      <c r="CS165" s="1"/>
      <c r="CT165" s="1"/>
      <c r="CU165" s="1"/>
      <c r="CV165" s="1"/>
      <c r="CW165" s="1"/>
      <c r="CX165" s="1"/>
      <c r="CY165" s="1"/>
      <c r="CZ165" s="1"/>
      <c r="DA165" s="1"/>
      <c r="DB165" s="1"/>
      <c r="DC165" s="1"/>
      <c r="DD165" s="1"/>
      <c r="DE165" s="1"/>
      <c r="DF165" s="1"/>
      <c r="DG165" s="1"/>
      <c r="DH165" s="1"/>
      <c r="DI165" s="1"/>
      <c r="DJ165" s="1"/>
      <c r="DK165" s="1"/>
      <c r="DL165" s="1"/>
      <c r="DM165" s="1"/>
      <c r="DN165" s="1"/>
      <c r="DO165" s="1"/>
      <c r="DP165" s="1"/>
      <c r="DQ165" s="1"/>
      <c r="DR165" s="1"/>
      <c r="DS165" s="1"/>
      <c r="DT165" s="1"/>
      <c r="DU165" s="1"/>
      <c r="DV165" s="1"/>
      <c r="DW165" s="1"/>
      <c r="DX165" s="1"/>
      <c r="DY165" s="1"/>
      <c r="DZ165" s="1"/>
      <c r="EA165" s="1"/>
      <c r="EB165" s="1"/>
      <c r="EC165" s="1"/>
      <c r="ED165" s="1"/>
      <c r="EE165" s="1"/>
      <c r="EF165" s="1"/>
      <c r="EG165" s="1"/>
      <c r="EH165" s="1"/>
      <c r="EI165" s="1"/>
      <c r="EJ165" s="1"/>
      <c r="EK165" s="1"/>
      <c r="EL165" s="1"/>
      <c r="EM165" s="1"/>
      <c r="EN165" s="1"/>
      <c r="EO165" s="1"/>
      <c r="EP165" s="1"/>
      <c r="EQ165" s="1"/>
      <c r="ER165" s="1"/>
      <c r="ES165" s="1"/>
      <c r="ET165" s="1"/>
      <c r="EU165" s="1"/>
      <c r="EV165" s="1"/>
      <c r="EW165" s="1"/>
      <c r="EX165" s="1"/>
      <c r="EY165" s="1"/>
      <c r="EZ165" s="1"/>
      <c r="FA165" s="1"/>
      <c r="FB165" s="1"/>
      <c r="FC165" s="1"/>
      <c r="FD165" s="1"/>
      <c r="FE165" s="1"/>
      <c r="FF165" s="1"/>
      <c r="FG165" s="1"/>
      <c r="FH165" s="1"/>
      <c r="FI165" s="1"/>
      <c r="FJ165" s="1"/>
      <c r="FK165" s="1"/>
      <c r="FL165" s="1"/>
      <c r="FM165" s="1"/>
      <c r="FN165" s="1"/>
      <c r="FO165" s="1"/>
      <c r="FP165" s="1"/>
      <c r="FQ165" s="1"/>
      <c r="FR165" s="1"/>
      <c r="FS165" s="1"/>
      <c r="FT165" s="1"/>
      <c r="FU165" s="1"/>
      <c r="FV165" s="1"/>
      <c r="FW165" s="1"/>
      <c r="FX165" s="1"/>
      <c r="FY165" s="1"/>
      <c r="FZ165" s="1"/>
      <c r="GA165" s="1"/>
      <c r="GB165" s="1"/>
      <c r="GC165" s="1"/>
      <c r="GD165" s="1"/>
      <c r="GE165" s="1"/>
      <c r="GF165" s="1"/>
      <c r="GG165" s="1"/>
      <c r="GH165" s="1"/>
      <c r="GI165" s="1"/>
      <c r="GJ165" s="1"/>
      <c r="GK165" s="1"/>
      <c r="GL165" s="1"/>
      <c r="GM165" s="1"/>
      <c r="GN165" s="1"/>
      <c r="GO165" s="1"/>
      <c r="GP165" s="1"/>
      <c r="GQ165" s="1"/>
      <c r="GR165" s="1"/>
      <c r="GS165" s="1"/>
      <c r="GT165" s="1"/>
      <c r="GU165" s="1"/>
      <c r="GV165" s="1"/>
      <c r="GW165" s="1"/>
      <c r="GX165" s="1"/>
      <c r="GY165" s="1"/>
      <c r="GZ165" s="1"/>
      <c r="HA165" s="1"/>
      <c r="HB165" s="1"/>
      <c r="HC165" s="1"/>
      <c r="HD165" s="1"/>
      <c r="HE165" s="1"/>
      <c r="HF165" s="1"/>
      <c r="HG165" s="1"/>
      <c r="HH165" s="1"/>
      <c r="HI165" s="1"/>
      <c r="HJ165" s="1"/>
      <c r="HK165" s="1"/>
      <c r="HL165" s="1"/>
      <c r="HM165" s="1"/>
      <c r="HN165" s="1"/>
      <c r="HO165" s="1"/>
      <c r="HP165" s="1"/>
      <c r="HQ165" s="1"/>
      <c r="HR165" s="1"/>
      <c r="HS165" s="1"/>
      <c r="HT165" s="1"/>
      <c r="HU165" s="1"/>
      <c r="HV165" s="1"/>
      <c r="HW165" s="1"/>
      <c r="HX165" s="1"/>
      <c r="HY165" s="1"/>
      <c r="HZ165" s="1"/>
      <c r="IA165" s="1"/>
      <c r="IB165" s="1"/>
      <c r="IC165" s="1"/>
      <c r="ID165" s="1"/>
      <c r="IE165" s="1"/>
      <c r="IF165" s="1"/>
      <c r="IG165" s="1"/>
      <c r="IH165" s="1"/>
      <c r="II165" s="1"/>
      <c r="IJ165" s="1"/>
      <c r="IK165" s="1"/>
    </row>
    <row r="166" spans="1:245" s="84" customFormat="1" ht="15" x14ac:dyDescent="0.2">
      <c r="A166" s="63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  <c r="AD166" s="1"/>
      <c r="AE166" s="1"/>
      <c r="AF166" s="1"/>
      <c r="AG166" s="1"/>
      <c r="AH166" s="1"/>
      <c r="AI166" s="1"/>
      <c r="AJ166" s="1"/>
      <c r="AK166" s="1"/>
      <c r="AL166" s="1"/>
      <c r="AM166" s="1"/>
      <c r="AN166" s="1"/>
      <c r="AO166" s="1"/>
      <c r="AP166" s="1"/>
      <c r="AQ166" s="1"/>
      <c r="AR166" s="1"/>
      <c r="AS166" s="1"/>
      <c r="AT166" s="1"/>
      <c r="AU166" s="1"/>
      <c r="AV166" s="1"/>
      <c r="AW166" s="1"/>
      <c r="AX166" s="1"/>
      <c r="AY166" s="1"/>
      <c r="AZ166" s="1"/>
      <c r="BA166" s="1"/>
      <c r="BB166" s="1"/>
      <c r="BC166" s="1"/>
      <c r="BD166" s="1"/>
      <c r="BE166" s="1"/>
      <c r="BF166" s="1"/>
      <c r="BG166" s="1"/>
      <c r="BH166" s="1"/>
      <c r="BI166" s="1"/>
      <c r="BJ166" s="1"/>
      <c r="BK166" s="1"/>
      <c r="BL166" s="1"/>
      <c r="BM166" s="1"/>
      <c r="BN166" s="1"/>
      <c r="BO166" s="1"/>
      <c r="BP166" s="1"/>
      <c r="BQ166" s="1"/>
      <c r="BR166" s="1"/>
      <c r="BS166" s="1"/>
      <c r="BT166" s="1"/>
      <c r="BU166" s="1"/>
      <c r="BV166" s="1"/>
      <c r="BW166" s="1"/>
      <c r="BX166" s="1"/>
      <c r="BY166" s="1"/>
      <c r="BZ166" s="1"/>
      <c r="CA166" s="1"/>
      <c r="CB166" s="1"/>
      <c r="CC166" s="1"/>
      <c r="CD166" s="1"/>
      <c r="CE166" s="1"/>
      <c r="CF166" s="1"/>
      <c r="CG166" s="1"/>
      <c r="CH166" s="1"/>
      <c r="CI166" s="1"/>
      <c r="CJ166" s="1"/>
      <c r="CK166" s="1"/>
      <c r="CL166" s="1"/>
      <c r="CM166" s="1"/>
      <c r="CN166" s="1"/>
      <c r="CO166" s="1"/>
      <c r="CP166" s="1"/>
      <c r="CQ166" s="1"/>
      <c r="CR166" s="1"/>
      <c r="CS166" s="1"/>
      <c r="CT166" s="1"/>
      <c r="CU166" s="1"/>
      <c r="CV166" s="1"/>
      <c r="CW166" s="1"/>
      <c r="CX166" s="1"/>
      <c r="CY166" s="1"/>
      <c r="CZ166" s="1"/>
      <c r="DA166" s="1"/>
      <c r="DB166" s="1"/>
      <c r="DC166" s="1"/>
      <c r="DD166" s="1"/>
      <c r="DE166" s="1"/>
      <c r="DF166" s="1"/>
      <c r="DG166" s="1"/>
      <c r="DH166" s="1"/>
      <c r="DI166" s="1"/>
      <c r="DJ166" s="1"/>
      <c r="DK166" s="1"/>
      <c r="DL166" s="1"/>
      <c r="DM166" s="1"/>
      <c r="DN166" s="1"/>
      <c r="DO166" s="1"/>
      <c r="DP166" s="1"/>
      <c r="DQ166" s="1"/>
      <c r="DR166" s="1"/>
      <c r="DS166" s="1"/>
      <c r="DT166" s="1"/>
      <c r="DU166" s="1"/>
      <c r="DV166" s="1"/>
      <c r="DW166" s="1"/>
      <c r="DX166" s="1"/>
      <c r="DY166" s="1"/>
      <c r="DZ166" s="1"/>
      <c r="EA166" s="1"/>
      <c r="EB166" s="1"/>
      <c r="EC166" s="1"/>
      <c r="ED166" s="1"/>
      <c r="EE166" s="1"/>
      <c r="EF166" s="1"/>
      <c r="EG166" s="1"/>
      <c r="EH166" s="1"/>
      <c r="EI166" s="1"/>
      <c r="EJ166" s="1"/>
      <c r="EK166" s="1"/>
      <c r="EL166" s="1"/>
      <c r="EM166" s="1"/>
      <c r="EN166" s="1"/>
      <c r="EO166" s="1"/>
      <c r="EP166" s="1"/>
      <c r="EQ166" s="1"/>
      <c r="ER166" s="1"/>
      <c r="ES166" s="1"/>
      <c r="ET166" s="1"/>
      <c r="EU166" s="1"/>
      <c r="EV166" s="1"/>
      <c r="EW166" s="1"/>
      <c r="EX166" s="1"/>
      <c r="EY166" s="1"/>
      <c r="EZ166" s="1"/>
      <c r="FA166" s="1"/>
      <c r="FB166" s="1"/>
      <c r="FC166" s="1"/>
      <c r="FD166" s="1"/>
      <c r="FE166" s="1"/>
      <c r="FF166" s="1"/>
      <c r="FG166" s="1"/>
      <c r="FH166" s="1"/>
      <c r="FI166" s="1"/>
      <c r="FJ166" s="1"/>
      <c r="FK166" s="1"/>
      <c r="FL166" s="1"/>
      <c r="FM166" s="1"/>
      <c r="FN166" s="1"/>
      <c r="FO166" s="1"/>
      <c r="FP166" s="1"/>
      <c r="FQ166" s="1"/>
      <c r="FR166" s="1"/>
      <c r="FS166" s="1"/>
      <c r="FT166" s="1"/>
      <c r="FU166" s="1"/>
      <c r="FV166" s="1"/>
      <c r="FW166" s="1"/>
      <c r="FX166" s="1"/>
      <c r="FY166" s="1"/>
      <c r="FZ166" s="1"/>
      <c r="GA166" s="1"/>
      <c r="GB166" s="1"/>
      <c r="GC166" s="1"/>
      <c r="GD166" s="1"/>
      <c r="GE166" s="1"/>
      <c r="GF166" s="1"/>
      <c r="GG166" s="1"/>
      <c r="GH166" s="1"/>
      <c r="GI166" s="1"/>
      <c r="GJ166" s="1"/>
      <c r="GK166" s="1"/>
      <c r="GL166" s="1"/>
      <c r="GM166" s="1"/>
      <c r="GN166" s="1"/>
      <c r="GO166" s="1"/>
      <c r="GP166" s="1"/>
      <c r="GQ166" s="1"/>
      <c r="GR166" s="1"/>
      <c r="GS166" s="1"/>
      <c r="GT166" s="1"/>
      <c r="GU166" s="1"/>
      <c r="GV166" s="1"/>
      <c r="GW166" s="1"/>
      <c r="GX166" s="1"/>
      <c r="GY166" s="1"/>
      <c r="GZ166" s="1"/>
      <c r="HA166" s="1"/>
      <c r="HB166" s="1"/>
      <c r="HC166" s="1"/>
      <c r="HD166" s="1"/>
      <c r="HE166" s="1"/>
      <c r="HF166" s="1"/>
      <c r="HG166" s="1"/>
      <c r="HH166" s="1"/>
      <c r="HI166" s="1"/>
      <c r="HJ166" s="1"/>
      <c r="HK166" s="1"/>
      <c r="HL166" s="1"/>
      <c r="HM166" s="1"/>
      <c r="HN166" s="1"/>
      <c r="HO166" s="1"/>
      <c r="HP166" s="1"/>
      <c r="HQ166" s="1"/>
      <c r="HR166" s="1"/>
      <c r="HS166" s="1"/>
      <c r="HT166" s="1"/>
      <c r="HU166" s="1"/>
      <c r="HV166" s="1"/>
      <c r="HW166" s="1"/>
      <c r="HX166" s="1"/>
      <c r="HY166" s="1"/>
      <c r="HZ166" s="1"/>
      <c r="IA166" s="1"/>
      <c r="IB166" s="1"/>
      <c r="IC166" s="1"/>
      <c r="ID166" s="1"/>
      <c r="IE166" s="1"/>
      <c r="IF166" s="1"/>
      <c r="IG166" s="1"/>
      <c r="IH166" s="1"/>
      <c r="II166" s="1"/>
      <c r="IJ166" s="1"/>
      <c r="IK166" s="1"/>
    </row>
    <row r="167" spans="1:245" s="84" customFormat="1" ht="15" x14ac:dyDescent="0.2">
      <c r="A167" s="62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  <c r="AD167" s="1"/>
      <c r="AE167" s="1"/>
      <c r="AF167" s="1"/>
      <c r="AG167" s="1"/>
      <c r="AH167" s="1"/>
      <c r="AI167" s="1"/>
      <c r="AJ167" s="1"/>
      <c r="AK167" s="1"/>
      <c r="AL167" s="1"/>
      <c r="AM167" s="1"/>
      <c r="AN167" s="1"/>
      <c r="AO167" s="1"/>
      <c r="AP167" s="1"/>
      <c r="AQ167" s="1"/>
      <c r="AR167" s="1"/>
      <c r="AS167" s="1"/>
      <c r="AT167" s="1"/>
      <c r="AU167" s="1"/>
      <c r="AV167" s="1"/>
      <c r="AW167" s="1"/>
      <c r="AX167" s="1"/>
      <c r="AY167" s="1"/>
      <c r="AZ167" s="1"/>
      <c r="BA167" s="1"/>
      <c r="BB167" s="1"/>
      <c r="BC167" s="1"/>
      <c r="BD167" s="1"/>
      <c r="BE167" s="1"/>
      <c r="BF167" s="1"/>
      <c r="BG167" s="1"/>
      <c r="BH167" s="1"/>
      <c r="BI167" s="1"/>
      <c r="BJ167" s="1"/>
      <c r="BK167" s="1"/>
      <c r="BL167" s="1"/>
      <c r="BM167" s="1"/>
      <c r="BN167" s="1"/>
      <c r="BO167" s="1"/>
      <c r="BP167" s="1"/>
      <c r="BQ167" s="1"/>
      <c r="BR167" s="1"/>
      <c r="BS167" s="1"/>
      <c r="BT167" s="1"/>
      <c r="BU167" s="1"/>
      <c r="BV167" s="1"/>
      <c r="BW167" s="1"/>
      <c r="BX167" s="1"/>
      <c r="BY167" s="1"/>
      <c r="BZ167" s="1"/>
      <c r="CA167" s="1"/>
      <c r="CB167" s="1"/>
      <c r="CC167" s="1"/>
      <c r="CD167" s="1"/>
      <c r="CE167" s="1"/>
      <c r="CF167" s="1"/>
      <c r="CG167" s="1"/>
      <c r="CH167" s="1"/>
      <c r="CI167" s="1"/>
      <c r="CJ167" s="1"/>
      <c r="CK167" s="1"/>
      <c r="CL167" s="1"/>
      <c r="CM167" s="1"/>
      <c r="CN167" s="1"/>
      <c r="CO167" s="1"/>
      <c r="CP167" s="1"/>
      <c r="CQ167" s="1"/>
      <c r="CR167" s="1"/>
      <c r="CS167" s="1"/>
      <c r="CT167" s="1"/>
      <c r="CU167" s="1"/>
      <c r="CV167" s="1"/>
      <c r="CW167" s="1"/>
      <c r="CX167" s="1"/>
      <c r="CY167" s="1"/>
      <c r="CZ167" s="1"/>
      <c r="DA167" s="1"/>
      <c r="DB167" s="1"/>
      <c r="DC167" s="1"/>
      <c r="DD167" s="1"/>
      <c r="DE167" s="1"/>
      <c r="DF167" s="1"/>
      <c r="DG167" s="1"/>
      <c r="DH167" s="1"/>
      <c r="DI167" s="1"/>
      <c r="DJ167" s="1"/>
      <c r="DK167" s="1"/>
      <c r="DL167" s="1"/>
      <c r="DM167" s="1"/>
      <c r="DN167" s="1"/>
      <c r="DO167" s="1"/>
      <c r="DP167" s="1"/>
      <c r="DQ167" s="1"/>
      <c r="DR167" s="1"/>
      <c r="DS167" s="1"/>
      <c r="DT167" s="1"/>
      <c r="DU167" s="1"/>
      <c r="DV167" s="1"/>
      <c r="DW167" s="1"/>
      <c r="DX167" s="1"/>
      <c r="DY167" s="1"/>
      <c r="DZ167" s="1"/>
      <c r="EA167" s="1"/>
      <c r="EB167" s="1"/>
      <c r="EC167" s="1"/>
      <c r="ED167" s="1"/>
      <c r="EE167" s="1"/>
      <c r="EF167" s="1"/>
      <c r="EG167" s="1"/>
      <c r="EH167" s="1"/>
      <c r="EI167" s="1"/>
      <c r="EJ167" s="1"/>
      <c r="EK167" s="1"/>
      <c r="EL167" s="1"/>
      <c r="EM167" s="1"/>
      <c r="EN167" s="1"/>
      <c r="EO167" s="1"/>
      <c r="EP167" s="1"/>
      <c r="EQ167" s="1"/>
      <c r="ER167" s="1"/>
      <c r="ES167" s="1"/>
      <c r="ET167" s="1"/>
      <c r="EU167" s="1"/>
      <c r="EV167" s="1"/>
      <c r="EW167" s="1"/>
      <c r="EX167" s="1"/>
      <c r="EY167" s="1"/>
      <c r="EZ167" s="1"/>
      <c r="FA167" s="1"/>
      <c r="FB167" s="1"/>
      <c r="FC167" s="1"/>
      <c r="FD167" s="1"/>
      <c r="FE167" s="1"/>
      <c r="FF167" s="1"/>
      <c r="FG167" s="1"/>
      <c r="FH167" s="1"/>
      <c r="FI167" s="1"/>
      <c r="FJ167" s="1"/>
      <c r="FK167" s="1"/>
      <c r="FL167" s="1"/>
      <c r="FM167" s="1"/>
      <c r="FN167" s="1"/>
      <c r="FO167" s="1"/>
      <c r="FP167" s="1"/>
      <c r="FQ167" s="1"/>
      <c r="FR167" s="1"/>
      <c r="FS167" s="1"/>
      <c r="FT167" s="1"/>
      <c r="FU167" s="1"/>
      <c r="FV167" s="1"/>
      <c r="FW167" s="1"/>
      <c r="FX167" s="1"/>
      <c r="FY167" s="1"/>
      <c r="FZ167" s="1"/>
      <c r="GA167" s="1"/>
      <c r="GB167" s="1"/>
      <c r="GC167" s="1"/>
      <c r="GD167" s="1"/>
      <c r="GE167" s="1"/>
      <c r="GF167" s="1"/>
      <c r="GG167" s="1"/>
      <c r="GH167" s="1"/>
      <c r="GI167" s="1"/>
      <c r="GJ167" s="1"/>
      <c r="GK167" s="1"/>
      <c r="GL167" s="1"/>
      <c r="GM167" s="1"/>
      <c r="GN167" s="1"/>
      <c r="GO167" s="1"/>
      <c r="GP167" s="1"/>
      <c r="GQ167" s="1"/>
      <c r="GR167" s="1"/>
      <c r="GS167" s="1"/>
      <c r="GT167" s="1"/>
      <c r="GU167" s="1"/>
      <c r="GV167" s="1"/>
      <c r="GW167" s="1"/>
      <c r="GX167" s="1"/>
      <c r="GY167" s="1"/>
      <c r="GZ167" s="1"/>
      <c r="HA167" s="1"/>
      <c r="HB167" s="1"/>
      <c r="HC167" s="1"/>
      <c r="HD167" s="1"/>
      <c r="HE167" s="1"/>
      <c r="HF167" s="1"/>
      <c r="HG167" s="1"/>
      <c r="HH167" s="1"/>
      <c r="HI167" s="1"/>
      <c r="HJ167" s="1"/>
      <c r="HK167" s="1"/>
      <c r="HL167" s="1"/>
      <c r="HM167" s="1"/>
      <c r="HN167" s="1"/>
      <c r="HO167" s="1"/>
      <c r="HP167" s="1"/>
      <c r="HQ167" s="1"/>
      <c r="HR167" s="1"/>
      <c r="HS167" s="1"/>
      <c r="HT167" s="1"/>
      <c r="HU167" s="1"/>
      <c r="HV167" s="1"/>
      <c r="HW167" s="1"/>
      <c r="HX167" s="1"/>
      <c r="HY167" s="1"/>
      <c r="HZ167" s="1"/>
      <c r="IA167" s="1"/>
      <c r="IB167" s="1"/>
      <c r="IC167" s="1"/>
      <c r="ID167" s="1"/>
      <c r="IE167" s="1"/>
      <c r="IF167" s="1"/>
      <c r="IG167" s="1"/>
      <c r="IH167" s="1"/>
      <c r="II167" s="1"/>
      <c r="IJ167" s="1"/>
      <c r="IK167" s="1"/>
    </row>
  </sheetData>
  <mergeCells count="11">
    <mergeCell ref="F7:H7"/>
    <mergeCell ref="A7:A8"/>
    <mergeCell ref="B7:B8"/>
    <mergeCell ref="C7:C8"/>
    <mergeCell ref="D7:D8"/>
    <mergeCell ref="E7:E8"/>
    <mergeCell ref="F1:H1"/>
    <mergeCell ref="F2:H2"/>
    <mergeCell ref="F3:H3"/>
    <mergeCell ref="D4:H4"/>
    <mergeCell ref="A5:H5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71" fitToHeight="12" orientation="portrait" r:id="rId1"/>
  <headerFooter alignWithMargins="0">
    <oddFooter>Страница &amp;P из &amp;N</oddFooter>
  </headerFooter>
  <ignoredErrors>
    <ignoredError sqref="F20:H22 F42:H42 F65:H65 F80:H81 F141:H141 F153:H153 F30:H31 F24:H24 F44:H46 F39:H41 F56:H57 F48:H50 F70:H71 F67:H67 G66:H66 F73:H74 F76:H77 G75:H75 G78:H78 F83:H87 F90:H91 F123:H124 F121 F126:H127 G125:H125 F143:H147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4"/>
  <sheetViews>
    <sheetView showGridLines="0" view="pageBreakPreview" zoomScale="90" zoomScaleNormal="100" zoomScaleSheetLayoutView="90" workbookViewId="0">
      <selection activeCell="A156" sqref="A156"/>
    </sheetView>
  </sheetViews>
  <sheetFormatPr defaultColWidth="9.140625" defaultRowHeight="12.75" x14ac:dyDescent="0.2"/>
  <cols>
    <col min="1" max="1" width="54.7109375" style="1" customWidth="1"/>
    <col min="2" max="2" width="6.8554687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3.5703125" style="1" customWidth="1"/>
    <col min="9" max="9" width="11.7109375" style="1" customWidth="1"/>
    <col min="10" max="10" width="9.140625" style="1" customWidth="1"/>
    <col min="11" max="11" width="8.7109375" style="1" customWidth="1"/>
    <col min="12" max="244" width="9.140625" style="1" customWidth="1"/>
    <col min="245" max="16384" width="9.140625" style="1"/>
  </cols>
  <sheetData>
    <row r="1" spans="1:9" ht="15" x14ac:dyDescent="0.25">
      <c r="A1" s="150"/>
      <c r="B1" s="150"/>
      <c r="C1" s="150"/>
      <c r="D1" s="150"/>
      <c r="E1" s="150"/>
      <c r="F1" s="181"/>
      <c r="G1" s="214" t="s">
        <v>208</v>
      </c>
      <c r="H1" s="215"/>
      <c r="I1" s="215"/>
    </row>
    <row r="2" spans="1:9" ht="40.5" customHeight="1" x14ac:dyDescent="0.2">
      <c r="A2" s="150"/>
      <c r="B2" s="150"/>
      <c r="C2" s="150"/>
      <c r="D2" s="150"/>
      <c r="E2" s="182"/>
      <c r="F2" s="183"/>
      <c r="G2" s="216" t="s">
        <v>145</v>
      </c>
      <c r="H2" s="217"/>
      <c r="I2" s="217"/>
    </row>
    <row r="3" spans="1:9" ht="15.75" customHeight="1" x14ac:dyDescent="0.25">
      <c r="A3" s="150"/>
      <c r="B3" s="150"/>
      <c r="C3" s="150"/>
      <c r="D3" s="150"/>
      <c r="E3" s="184"/>
      <c r="F3" s="184"/>
      <c r="G3" s="223" t="s">
        <v>223</v>
      </c>
      <c r="H3" s="224"/>
      <c r="I3" s="224"/>
    </row>
    <row r="4" spans="1:9" ht="14.25" customHeight="1" x14ac:dyDescent="0.25">
      <c r="A4" s="150"/>
      <c r="B4" s="150"/>
      <c r="C4" s="150"/>
      <c r="D4" s="150"/>
      <c r="E4" s="184"/>
      <c r="F4" s="184"/>
      <c r="G4" s="184"/>
      <c r="H4" s="185"/>
      <c r="I4" s="185"/>
    </row>
    <row r="5" spans="1:9" s="88" customFormat="1" ht="32.25" customHeight="1" x14ac:dyDescent="0.2">
      <c r="A5" s="220" t="s">
        <v>209</v>
      </c>
      <c r="B5" s="233"/>
      <c r="C5" s="233"/>
      <c r="D5" s="233"/>
      <c r="E5" s="233"/>
      <c r="F5" s="233"/>
      <c r="G5" s="233"/>
      <c r="H5" s="233"/>
      <c r="I5" s="233"/>
    </row>
    <row r="6" spans="1:9" x14ac:dyDescent="0.2">
      <c r="I6" s="184" t="s">
        <v>95</v>
      </c>
    </row>
    <row r="7" spans="1:9" ht="25.5" customHeight="1" x14ac:dyDescent="0.2">
      <c r="A7" s="221" t="s">
        <v>0</v>
      </c>
      <c r="B7" s="221" t="s">
        <v>96</v>
      </c>
      <c r="C7" s="221" t="s">
        <v>1</v>
      </c>
      <c r="D7" s="221" t="s">
        <v>2</v>
      </c>
      <c r="E7" s="221" t="s">
        <v>3</v>
      </c>
      <c r="F7" s="221" t="s">
        <v>4</v>
      </c>
      <c r="G7" s="212" t="s">
        <v>128</v>
      </c>
      <c r="H7" s="213"/>
      <c r="I7" s="213"/>
    </row>
    <row r="8" spans="1:9" ht="24.75" customHeight="1" x14ac:dyDescent="0.2">
      <c r="A8" s="222"/>
      <c r="B8" s="232"/>
      <c r="C8" s="222"/>
      <c r="D8" s="222"/>
      <c r="E8" s="222"/>
      <c r="F8" s="222"/>
      <c r="G8" s="99" t="s">
        <v>127</v>
      </c>
      <c r="H8" s="99" t="s">
        <v>137</v>
      </c>
      <c r="I8" s="99" t="s">
        <v>139</v>
      </c>
    </row>
    <row r="9" spans="1:9" ht="34.5" customHeight="1" x14ac:dyDescent="0.2">
      <c r="A9" s="2" t="s">
        <v>210</v>
      </c>
      <c r="B9" s="197">
        <v>200</v>
      </c>
      <c r="C9" s="193"/>
      <c r="D9" s="194"/>
      <c r="E9" s="195"/>
      <c r="F9" s="194"/>
      <c r="G9" s="198">
        <f>G195</f>
        <v>98177.800000000017</v>
      </c>
      <c r="H9" s="199">
        <f t="shared" ref="H9:I9" si="0">H195</f>
        <v>63065.5</v>
      </c>
      <c r="I9" s="199">
        <f t="shared" si="0"/>
        <v>46190.6</v>
      </c>
    </row>
    <row r="10" spans="1:9" ht="15.95" customHeight="1" x14ac:dyDescent="0.2">
      <c r="A10" s="2" t="s">
        <v>6</v>
      </c>
      <c r="B10" s="197">
        <v>200</v>
      </c>
      <c r="C10" s="3">
        <v>1</v>
      </c>
      <c r="D10" s="4" t="s">
        <v>7</v>
      </c>
      <c r="E10" s="5" t="s">
        <v>7</v>
      </c>
      <c r="F10" s="6" t="s">
        <v>7</v>
      </c>
      <c r="G10" s="116">
        <f>G11+G19+G35+G40+G45</f>
        <v>9048</v>
      </c>
      <c r="H10" s="116">
        <f t="shared" ref="H10:I10" si="1">H11+H19+H35+H40+H45</f>
        <v>8543</v>
      </c>
      <c r="I10" s="104">
        <f t="shared" si="1"/>
        <v>8379</v>
      </c>
    </row>
    <row r="11" spans="1:9" ht="32.1" customHeight="1" x14ac:dyDescent="0.2">
      <c r="A11" s="97" t="s">
        <v>8</v>
      </c>
      <c r="B11" s="197">
        <v>200</v>
      </c>
      <c r="C11" s="3">
        <v>1</v>
      </c>
      <c r="D11" s="4">
        <v>2</v>
      </c>
      <c r="E11" s="5" t="s">
        <v>7</v>
      </c>
      <c r="F11" s="6" t="s">
        <v>7</v>
      </c>
      <c r="G11" s="116">
        <f t="shared" ref="G11:I14" si="2">G12</f>
        <v>948.40000000000009</v>
      </c>
      <c r="H11" s="116">
        <f t="shared" si="2"/>
        <v>904.7</v>
      </c>
      <c r="I11" s="104">
        <f t="shared" si="2"/>
        <v>904.7</v>
      </c>
    </row>
    <row r="12" spans="1:9" ht="15.95" customHeight="1" x14ac:dyDescent="0.2">
      <c r="A12" s="37" t="s">
        <v>9</v>
      </c>
      <c r="B12" s="99">
        <v>200</v>
      </c>
      <c r="C12" s="10">
        <v>1</v>
      </c>
      <c r="D12" s="11">
        <v>2</v>
      </c>
      <c r="E12" s="12" t="s">
        <v>10</v>
      </c>
      <c r="F12" s="13" t="s">
        <v>7</v>
      </c>
      <c r="G12" s="117">
        <f>G13+G16</f>
        <v>948.40000000000009</v>
      </c>
      <c r="H12" s="117">
        <f t="shared" si="2"/>
        <v>904.7</v>
      </c>
      <c r="I12" s="105">
        <f t="shared" si="2"/>
        <v>904.7</v>
      </c>
    </row>
    <row r="13" spans="1:9" ht="15.95" customHeight="1" x14ac:dyDescent="0.2">
      <c r="A13" s="37" t="s">
        <v>11</v>
      </c>
      <c r="B13" s="99">
        <v>200</v>
      </c>
      <c r="C13" s="10">
        <v>1</v>
      </c>
      <c r="D13" s="11">
        <v>2</v>
      </c>
      <c r="E13" s="12" t="s">
        <v>12</v>
      </c>
      <c r="F13" s="13" t="s">
        <v>7</v>
      </c>
      <c r="G13" s="117">
        <f t="shared" si="2"/>
        <v>904.7</v>
      </c>
      <c r="H13" s="117">
        <f t="shared" si="2"/>
        <v>904.7</v>
      </c>
      <c r="I13" s="105">
        <f t="shared" si="2"/>
        <v>904.7</v>
      </c>
    </row>
    <row r="14" spans="1:9" ht="63.95" customHeight="1" x14ac:dyDescent="0.2">
      <c r="A14" s="124" t="s">
        <v>13</v>
      </c>
      <c r="B14" s="99">
        <v>200</v>
      </c>
      <c r="C14" s="21">
        <v>1</v>
      </c>
      <c r="D14" s="21">
        <v>2</v>
      </c>
      <c r="E14" s="35" t="s">
        <v>12</v>
      </c>
      <c r="F14" s="23">
        <v>100</v>
      </c>
      <c r="G14" s="118">
        <f>G15</f>
        <v>904.7</v>
      </c>
      <c r="H14" s="118">
        <f t="shared" si="2"/>
        <v>904.7</v>
      </c>
      <c r="I14" s="106">
        <f t="shared" si="2"/>
        <v>904.7</v>
      </c>
    </row>
    <row r="15" spans="1:9" ht="32.1" customHeight="1" x14ac:dyDescent="0.2">
      <c r="A15" s="124" t="s">
        <v>14</v>
      </c>
      <c r="B15" s="99">
        <v>200</v>
      </c>
      <c r="C15" s="21">
        <v>1</v>
      </c>
      <c r="D15" s="21">
        <v>2</v>
      </c>
      <c r="E15" s="35" t="s">
        <v>12</v>
      </c>
      <c r="F15" s="23">
        <v>120</v>
      </c>
      <c r="G15" s="154">
        <v>904.7</v>
      </c>
      <c r="H15" s="154">
        <v>904.7</v>
      </c>
      <c r="I15" s="155">
        <v>904.7</v>
      </c>
    </row>
    <row r="16" spans="1:9" ht="64.5" customHeight="1" x14ac:dyDescent="0.2">
      <c r="A16" s="156" t="s">
        <v>146</v>
      </c>
      <c r="B16" s="99">
        <v>200</v>
      </c>
      <c r="C16" s="21">
        <v>1</v>
      </c>
      <c r="D16" s="21">
        <v>2</v>
      </c>
      <c r="E16" s="35" t="s">
        <v>80</v>
      </c>
      <c r="F16" s="23"/>
      <c r="G16" s="118">
        <f>G17</f>
        <v>43.7</v>
      </c>
      <c r="H16" s="118">
        <f t="shared" ref="H16:I17" si="3">H17</f>
        <v>0</v>
      </c>
      <c r="I16" s="106">
        <f t="shared" si="3"/>
        <v>0</v>
      </c>
    </row>
    <row r="17" spans="1:9" ht="66.75" customHeight="1" x14ac:dyDescent="0.2">
      <c r="A17" s="124" t="s">
        <v>13</v>
      </c>
      <c r="B17" s="99">
        <v>200</v>
      </c>
      <c r="C17" s="21">
        <v>1</v>
      </c>
      <c r="D17" s="21">
        <v>2</v>
      </c>
      <c r="E17" s="35" t="s">
        <v>80</v>
      </c>
      <c r="F17" s="23">
        <v>100</v>
      </c>
      <c r="G17" s="118">
        <f>G18</f>
        <v>43.7</v>
      </c>
      <c r="H17" s="118">
        <f t="shared" si="3"/>
        <v>0</v>
      </c>
      <c r="I17" s="106">
        <f t="shared" si="3"/>
        <v>0</v>
      </c>
    </row>
    <row r="18" spans="1:9" ht="32.1" customHeight="1" x14ac:dyDescent="0.2">
      <c r="A18" s="124" t="s">
        <v>14</v>
      </c>
      <c r="B18" s="99">
        <v>200</v>
      </c>
      <c r="C18" s="21">
        <v>1</v>
      </c>
      <c r="D18" s="21">
        <v>2</v>
      </c>
      <c r="E18" s="35" t="s">
        <v>80</v>
      </c>
      <c r="F18" s="23">
        <v>120</v>
      </c>
      <c r="G18" s="154">
        <v>43.7</v>
      </c>
      <c r="H18" s="154"/>
      <c r="I18" s="155"/>
    </row>
    <row r="19" spans="1:9" ht="51.75" customHeight="1" x14ac:dyDescent="0.2">
      <c r="A19" s="82" t="s">
        <v>21</v>
      </c>
      <c r="B19" s="197">
        <v>200</v>
      </c>
      <c r="C19" s="16">
        <v>1</v>
      </c>
      <c r="D19" s="16">
        <v>4</v>
      </c>
      <c r="E19" s="47" t="s">
        <v>7</v>
      </c>
      <c r="F19" s="18" t="s">
        <v>7</v>
      </c>
      <c r="G19" s="119">
        <f>G20</f>
        <v>7551.9</v>
      </c>
      <c r="H19" s="119">
        <f>H20</f>
        <v>7090.6</v>
      </c>
      <c r="I19" s="107">
        <f>I20</f>
        <v>6926.6</v>
      </c>
    </row>
    <row r="20" spans="1:9" ht="17.25" customHeight="1" x14ac:dyDescent="0.2">
      <c r="A20" s="124" t="s">
        <v>9</v>
      </c>
      <c r="B20" s="99">
        <v>200</v>
      </c>
      <c r="C20" s="21">
        <v>1</v>
      </c>
      <c r="D20" s="21">
        <v>4</v>
      </c>
      <c r="E20" s="35" t="s">
        <v>10</v>
      </c>
      <c r="F20" s="18"/>
      <c r="G20" s="118">
        <f>G21+G24+G29+G32</f>
        <v>7551.9</v>
      </c>
      <c r="H20" s="118">
        <f t="shared" ref="H20:I20" si="4">H21+H24+H29+H32</f>
        <v>7090.6</v>
      </c>
      <c r="I20" s="106">
        <f t="shared" si="4"/>
        <v>6926.6</v>
      </c>
    </row>
    <row r="21" spans="1:9" ht="31.5" customHeight="1" x14ac:dyDescent="0.2">
      <c r="A21" s="124" t="s">
        <v>22</v>
      </c>
      <c r="B21" s="99">
        <v>200</v>
      </c>
      <c r="C21" s="21">
        <v>1</v>
      </c>
      <c r="D21" s="21">
        <v>4</v>
      </c>
      <c r="E21" s="35" t="s">
        <v>23</v>
      </c>
      <c r="F21" s="23"/>
      <c r="G21" s="118">
        <f t="shared" ref="G21:I22" si="5">G22</f>
        <v>4100</v>
      </c>
      <c r="H21" s="118">
        <f t="shared" si="5"/>
        <v>4100</v>
      </c>
      <c r="I21" s="106">
        <f t="shared" si="5"/>
        <v>4100</v>
      </c>
    </row>
    <row r="22" spans="1:9" ht="63.95" customHeight="1" x14ac:dyDescent="0.2">
      <c r="A22" s="124" t="s">
        <v>13</v>
      </c>
      <c r="B22" s="99">
        <v>200</v>
      </c>
      <c r="C22" s="21">
        <v>1</v>
      </c>
      <c r="D22" s="21">
        <v>4</v>
      </c>
      <c r="E22" s="35" t="s">
        <v>23</v>
      </c>
      <c r="F22" s="23">
        <v>100</v>
      </c>
      <c r="G22" s="118">
        <f t="shared" si="5"/>
        <v>4100</v>
      </c>
      <c r="H22" s="118">
        <f t="shared" si="5"/>
        <v>4100</v>
      </c>
      <c r="I22" s="106">
        <f t="shared" si="5"/>
        <v>4100</v>
      </c>
    </row>
    <row r="23" spans="1:9" ht="32.1" customHeight="1" x14ac:dyDescent="0.2">
      <c r="A23" s="37" t="s">
        <v>14</v>
      </c>
      <c r="B23" s="99">
        <v>200</v>
      </c>
      <c r="C23" s="10">
        <v>1</v>
      </c>
      <c r="D23" s="11">
        <v>4</v>
      </c>
      <c r="E23" s="12" t="s">
        <v>23</v>
      </c>
      <c r="F23" s="13">
        <v>120</v>
      </c>
      <c r="G23" s="200">
        <v>4100</v>
      </c>
      <c r="H23" s="200">
        <v>4100</v>
      </c>
      <c r="I23" s="200">
        <v>4100</v>
      </c>
    </row>
    <row r="24" spans="1:9" ht="15.95" customHeight="1" x14ac:dyDescent="0.2">
      <c r="A24" s="127" t="s">
        <v>16</v>
      </c>
      <c r="B24" s="99">
        <v>200</v>
      </c>
      <c r="C24" s="20">
        <v>1</v>
      </c>
      <c r="D24" s="21">
        <v>4</v>
      </c>
      <c r="E24" s="22" t="s">
        <v>17</v>
      </c>
      <c r="F24" s="23" t="s">
        <v>7</v>
      </c>
      <c r="G24" s="118">
        <f>G25+G27</f>
        <v>3335.4</v>
      </c>
      <c r="H24" s="118">
        <f>H25+H27</f>
        <v>2990.5</v>
      </c>
      <c r="I24" s="106">
        <f>I25+I27</f>
        <v>2826.5</v>
      </c>
    </row>
    <row r="25" spans="1:9" ht="32.1" customHeight="1" x14ac:dyDescent="0.2">
      <c r="A25" s="37" t="s">
        <v>122</v>
      </c>
      <c r="B25" s="99">
        <v>200</v>
      </c>
      <c r="C25" s="10">
        <v>1</v>
      </c>
      <c r="D25" s="11">
        <v>4</v>
      </c>
      <c r="E25" s="12" t="s">
        <v>17</v>
      </c>
      <c r="F25" s="13">
        <v>200</v>
      </c>
      <c r="G25" s="117">
        <f>G26</f>
        <v>2735.4</v>
      </c>
      <c r="H25" s="117">
        <f>H26</f>
        <v>2390.5</v>
      </c>
      <c r="I25" s="105">
        <f>I26</f>
        <v>2226.5</v>
      </c>
    </row>
    <row r="26" spans="1:9" ht="32.1" customHeight="1" x14ac:dyDescent="0.2">
      <c r="A26" s="127" t="s">
        <v>18</v>
      </c>
      <c r="B26" s="99">
        <v>200</v>
      </c>
      <c r="C26" s="20">
        <v>1</v>
      </c>
      <c r="D26" s="21">
        <v>4</v>
      </c>
      <c r="E26" s="22" t="s">
        <v>17</v>
      </c>
      <c r="F26" s="23">
        <v>240</v>
      </c>
      <c r="G26" s="201">
        <f>2335.4+400</f>
        <v>2735.4</v>
      </c>
      <c r="H26" s="201">
        <v>2390.5</v>
      </c>
      <c r="I26" s="201">
        <v>2226.5</v>
      </c>
    </row>
    <row r="27" spans="1:9" ht="15.95" customHeight="1" x14ac:dyDescent="0.2">
      <c r="A27" s="128" t="s">
        <v>19</v>
      </c>
      <c r="B27" s="99">
        <v>200</v>
      </c>
      <c r="C27" s="25">
        <v>1</v>
      </c>
      <c r="D27" s="26">
        <v>4</v>
      </c>
      <c r="E27" s="12" t="s">
        <v>17</v>
      </c>
      <c r="F27" s="28">
        <v>800</v>
      </c>
      <c r="G27" s="120">
        <f>G28</f>
        <v>600</v>
      </c>
      <c r="H27" s="120">
        <f>H28</f>
        <v>600</v>
      </c>
      <c r="I27" s="108">
        <f>I28</f>
        <v>600</v>
      </c>
    </row>
    <row r="28" spans="1:9" ht="15.95" customHeight="1" x14ac:dyDescent="0.2">
      <c r="A28" s="127" t="s">
        <v>20</v>
      </c>
      <c r="B28" s="99">
        <v>200</v>
      </c>
      <c r="C28" s="20">
        <v>1</v>
      </c>
      <c r="D28" s="21">
        <v>4</v>
      </c>
      <c r="E28" s="22" t="s">
        <v>17</v>
      </c>
      <c r="F28" s="23">
        <v>850</v>
      </c>
      <c r="G28" s="154">
        <v>600</v>
      </c>
      <c r="H28" s="154">
        <v>600</v>
      </c>
      <c r="I28" s="155">
        <v>600</v>
      </c>
    </row>
    <row r="29" spans="1:9" ht="32.1" customHeight="1" x14ac:dyDescent="0.2">
      <c r="A29" s="127" t="s">
        <v>94</v>
      </c>
      <c r="B29" s="99">
        <v>200</v>
      </c>
      <c r="C29" s="20">
        <v>1</v>
      </c>
      <c r="D29" s="21">
        <v>4</v>
      </c>
      <c r="E29" s="22" t="s">
        <v>93</v>
      </c>
      <c r="F29" s="23"/>
      <c r="G29" s="118">
        <f t="shared" ref="G29:I30" si="6">G30</f>
        <v>0.1</v>
      </c>
      <c r="H29" s="118">
        <f t="shared" si="6"/>
        <v>0.1</v>
      </c>
      <c r="I29" s="106">
        <f t="shared" si="6"/>
        <v>0.1</v>
      </c>
    </row>
    <row r="30" spans="1:9" ht="32.1" customHeight="1" x14ac:dyDescent="0.2">
      <c r="A30" s="37" t="s">
        <v>122</v>
      </c>
      <c r="B30" s="99">
        <v>200</v>
      </c>
      <c r="C30" s="20">
        <v>1</v>
      </c>
      <c r="D30" s="21">
        <v>4</v>
      </c>
      <c r="E30" s="22" t="s">
        <v>93</v>
      </c>
      <c r="F30" s="23">
        <v>200</v>
      </c>
      <c r="G30" s="118">
        <f t="shared" si="6"/>
        <v>0.1</v>
      </c>
      <c r="H30" s="118">
        <f t="shared" si="6"/>
        <v>0.1</v>
      </c>
      <c r="I30" s="106">
        <f t="shared" si="6"/>
        <v>0.1</v>
      </c>
    </row>
    <row r="31" spans="1:9" ht="32.1" customHeight="1" x14ac:dyDescent="0.2">
      <c r="A31" s="127" t="s">
        <v>18</v>
      </c>
      <c r="B31" s="99">
        <v>200</v>
      </c>
      <c r="C31" s="20">
        <v>1</v>
      </c>
      <c r="D31" s="21">
        <v>4</v>
      </c>
      <c r="E31" s="22" t="s">
        <v>93</v>
      </c>
      <c r="F31" s="23">
        <v>240</v>
      </c>
      <c r="G31" s="154">
        <v>0.1</v>
      </c>
      <c r="H31" s="154">
        <v>0.1</v>
      </c>
      <c r="I31" s="155">
        <v>0.1</v>
      </c>
    </row>
    <row r="32" spans="1:9" ht="62.25" customHeight="1" x14ac:dyDescent="0.2">
      <c r="A32" s="124" t="s">
        <v>130</v>
      </c>
      <c r="B32" s="99">
        <v>200</v>
      </c>
      <c r="C32" s="21">
        <v>1</v>
      </c>
      <c r="D32" s="21">
        <v>4</v>
      </c>
      <c r="E32" s="35" t="s">
        <v>80</v>
      </c>
      <c r="F32" s="23"/>
      <c r="G32" s="118">
        <f t="shared" ref="G32:I33" si="7">G33</f>
        <v>116.4</v>
      </c>
      <c r="H32" s="118">
        <f t="shared" si="7"/>
        <v>0</v>
      </c>
      <c r="I32" s="106">
        <f t="shared" si="7"/>
        <v>0</v>
      </c>
    </row>
    <row r="33" spans="1:9" ht="32.1" customHeight="1" x14ac:dyDescent="0.2">
      <c r="A33" s="37" t="s">
        <v>13</v>
      </c>
      <c r="B33" s="99">
        <v>200</v>
      </c>
      <c r="C33" s="21">
        <v>1</v>
      </c>
      <c r="D33" s="21">
        <v>4</v>
      </c>
      <c r="E33" s="35" t="s">
        <v>80</v>
      </c>
      <c r="F33" s="23">
        <v>100</v>
      </c>
      <c r="G33" s="118">
        <f t="shared" si="7"/>
        <v>116.4</v>
      </c>
      <c r="H33" s="118">
        <f t="shared" si="7"/>
        <v>0</v>
      </c>
      <c r="I33" s="106">
        <f t="shared" si="7"/>
        <v>0</v>
      </c>
    </row>
    <row r="34" spans="1:9" ht="32.1" customHeight="1" x14ac:dyDescent="0.2">
      <c r="A34" s="124" t="s">
        <v>14</v>
      </c>
      <c r="B34" s="99">
        <v>200</v>
      </c>
      <c r="C34" s="21">
        <v>1</v>
      </c>
      <c r="D34" s="21">
        <v>4</v>
      </c>
      <c r="E34" s="35" t="s">
        <v>80</v>
      </c>
      <c r="F34" s="23">
        <v>120</v>
      </c>
      <c r="G34" s="154">
        <v>116.4</v>
      </c>
      <c r="H34" s="154">
        <v>0</v>
      </c>
      <c r="I34" s="155">
        <v>0</v>
      </c>
    </row>
    <row r="35" spans="1:9" ht="48" customHeight="1" x14ac:dyDescent="0.2">
      <c r="A35" s="129" t="s">
        <v>24</v>
      </c>
      <c r="B35" s="197">
        <v>200</v>
      </c>
      <c r="C35" s="30">
        <v>1</v>
      </c>
      <c r="D35" s="31">
        <v>6</v>
      </c>
      <c r="E35" s="32" t="s">
        <v>7</v>
      </c>
      <c r="F35" s="33" t="s">
        <v>7</v>
      </c>
      <c r="G35" s="121">
        <f t="shared" ref="G35:I38" si="8">G36</f>
        <v>42.7</v>
      </c>
      <c r="H35" s="121">
        <f t="shared" si="8"/>
        <v>42.7</v>
      </c>
      <c r="I35" s="109">
        <f t="shared" si="8"/>
        <v>42.7</v>
      </c>
    </row>
    <row r="36" spans="1:9" ht="15.95" customHeight="1" x14ac:dyDescent="0.2">
      <c r="A36" s="127" t="s">
        <v>15</v>
      </c>
      <c r="B36" s="99">
        <v>200</v>
      </c>
      <c r="C36" s="20">
        <v>1</v>
      </c>
      <c r="D36" s="21">
        <v>6</v>
      </c>
      <c r="E36" s="22" t="s">
        <v>10</v>
      </c>
      <c r="F36" s="23" t="s">
        <v>7</v>
      </c>
      <c r="G36" s="118">
        <f t="shared" si="8"/>
        <v>42.7</v>
      </c>
      <c r="H36" s="118">
        <f t="shared" si="8"/>
        <v>42.7</v>
      </c>
      <c r="I36" s="106">
        <f t="shared" si="8"/>
        <v>42.7</v>
      </c>
    </row>
    <row r="37" spans="1:9" ht="18" customHeight="1" x14ac:dyDescent="0.2">
      <c r="A37" s="124" t="s">
        <v>97</v>
      </c>
      <c r="B37" s="99">
        <v>200</v>
      </c>
      <c r="C37" s="10">
        <v>1</v>
      </c>
      <c r="D37" s="11">
        <v>6</v>
      </c>
      <c r="E37" s="12" t="s">
        <v>25</v>
      </c>
      <c r="F37" s="13"/>
      <c r="G37" s="117">
        <f t="shared" si="8"/>
        <v>42.7</v>
      </c>
      <c r="H37" s="117">
        <f t="shared" si="8"/>
        <v>42.7</v>
      </c>
      <c r="I37" s="105">
        <f t="shared" si="8"/>
        <v>42.7</v>
      </c>
    </row>
    <row r="38" spans="1:9" ht="15.95" customHeight="1" x14ac:dyDescent="0.2">
      <c r="A38" s="37" t="s">
        <v>26</v>
      </c>
      <c r="B38" s="99">
        <v>200</v>
      </c>
      <c r="C38" s="10">
        <v>1</v>
      </c>
      <c r="D38" s="11">
        <v>6</v>
      </c>
      <c r="E38" s="12" t="s">
        <v>25</v>
      </c>
      <c r="F38" s="13">
        <v>500</v>
      </c>
      <c r="G38" s="117">
        <f t="shared" si="8"/>
        <v>42.7</v>
      </c>
      <c r="H38" s="117">
        <f t="shared" si="8"/>
        <v>42.7</v>
      </c>
      <c r="I38" s="105">
        <f t="shared" si="8"/>
        <v>42.7</v>
      </c>
    </row>
    <row r="39" spans="1:9" ht="15.95" customHeight="1" x14ac:dyDescent="0.2">
      <c r="A39" s="37" t="s">
        <v>27</v>
      </c>
      <c r="B39" s="99">
        <v>200</v>
      </c>
      <c r="C39" s="10">
        <v>1</v>
      </c>
      <c r="D39" s="11">
        <v>6</v>
      </c>
      <c r="E39" s="12" t="s">
        <v>25</v>
      </c>
      <c r="F39" s="13">
        <v>540</v>
      </c>
      <c r="G39" s="157">
        <v>42.7</v>
      </c>
      <c r="H39" s="157">
        <v>42.7</v>
      </c>
      <c r="I39" s="158">
        <v>42.7</v>
      </c>
    </row>
    <row r="40" spans="1:9" ht="15.95" customHeight="1" x14ac:dyDescent="0.2">
      <c r="A40" s="130" t="s">
        <v>28</v>
      </c>
      <c r="B40" s="99">
        <v>200</v>
      </c>
      <c r="C40" s="15">
        <v>1</v>
      </c>
      <c r="D40" s="16">
        <v>11</v>
      </c>
      <c r="E40" s="17" t="s">
        <v>7</v>
      </c>
      <c r="F40" s="18" t="s">
        <v>7</v>
      </c>
      <c r="G40" s="119">
        <f t="shared" ref="G40:I43" si="9">G41</f>
        <v>300</v>
      </c>
      <c r="H40" s="119">
        <f t="shared" si="9"/>
        <v>300</v>
      </c>
      <c r="I40" s="107">
        <f t="shared" si="9"/>
        <v>300</v>
      </c>
    </row>
    <row r="41" spans="1:9" ht="15.95" customHeight="1" x14ac:dyDescent="0.2">
      <c r="A41" s="37" t="s">
        <v>9</v>
      </c>
      <c r="B41" s="99">
        <v>200</v>
      </c>
      <c r="C41" s="10">
        <v>1</v>
      </c>
      <c r="D41" s="11">
        <v>11</v>
      </c>
      <c r="E41" s="12" t="s">
        <v>10</v>
      </c>
      <c r="F41" s="13" t="s">
        <v>7</v>
      </c>
      <c r="G41" s="117">
        <f t="shared" si="9"/>
        <v>300</v>
      </c>
      <c r="H41" s="117">
        <f t="shared" si="9"/>
        <v>300</v>
      </c>
      <c r="I41" s="105">
        <f t="shared" si="9"/>
        <v>300</v>
      </c>
    </row>
    <row r="42" spans="1:9" ht="15.95" customHeight="1" x14ac:dyDescent="0.2">
      <c r="A42" s="37" t="s">
        <v>121</v>
      </c>
      <c r="B42" s="99">
        <v>200</v>
      </c>
      <c r="C42" s="10">
        <v>1</v>
      </c>
      <c r="D42" s="11">
        <v>11</v>
      </c>
      <c r="E42" s="12" t="s">
        <v>29</v>
      </c>
      <c r="F42" s="13" t="s">
        <v>7</v>
      </c>
      <c r="G42" s="117">
        <f t="shared" si="9"/>
        <v>300</v>
      </c>
      <c r="H42" s="117">
        <f t="shared" si="9"/>
        <v>300</v>
      </c>
      <c r="I42" s="105">
        <f t="shared" si="9"/>
        <v>300</v>
      </c>
    </row>
    <row r="43" spans="1:9" ht="15.95" customHeight="1" x14ac:dyDescent="0.2">
      <c r="A43" s="37" t="s">
        <v>19</v>
      </c>
      <c r="B43" s="99">
        <v>200</v>
      </c>
      <c r="C43" s="10">
        <v>1</v>
      </c>
      <c r="D43" s="11">
        <v>11</v>
      </c>
      <c r="E43" s="12" t="s">
        <v>29</v>
      </c>
      <c r="F43" s="13">
        <v>800</v>
      </c>
      <c r="G43" s="117">
        <f t="shared" si="9"/>
        <v>300</v>
      </c>
      <c r="H43" s="117">
        <f t="shared" si="9"/>
        <v>300</v>
      </c>
      <c r="I43" s="105">
        <f t="shared" si="9"/>
        <v>300</v>
      </c>
    </row>
    <row r="44" spans="1:9" ht="15.95" customHeight="1" x14ac:dyDescent="0.2">
      <c r="A44" s="127" t="s">
        <v>30</v>
      </c>
      <c r="B44" s="99">
        <v>200</v>
      </c>
      <c r="C44" s="20">
        <v>1</v>
      </c>
      <c r="D44" s="21">
        <v>11</v>
      </c>
      <c r="E44" s="22" t="s">
        <v>29</v>
      </c>
      <c r="F44" s="23">
        <v>870</v>
      </c>
      <c r="G44" s="154">
        <v>300</v>
      </c>
      <c r="H44" s="154">
        <v>300</v>
      </c>
      <c r="I44" s="155">
        <v>300</v>
      </c>
    </row>
    <row r="45" spans="1:9" ht="15.95" customHeight="1" x14ac:dyDescent="0.2">
      <c r="A45" s="129" t="s">
        <v>31</v>
      </c>
      <c r="B45" s="197">
        <v>200</v>
      </c>
      <c r="C45" s="30">
        <v>1</v>
      </c>
      <c r="D45" s="31">
        <v>13</v>
      </c>
      <c r="E45" s="32" t="s">
        <v>7</v>
      </c>
      <c r="F45" s="33" t="s">
        <v>7</v>
      </c>
      <c r="G45" s="121">
        <f>G46</f>
        <v>205</v>
      </c>
      <c r="H45" s="121">
        <f>H46</f>
        <v>205</v>
      </c>
      <c r="I45" s="109">
        <f>I46</f>
        <v>205</v>
      </c>
    </row>
    <row r="46" spans="1:9" ht="15.95" customHeight="1" x14ac:dyDescent="0.2">
      <c r="A46" s="37" t="s">
        <v>9</v>
      </c>
      <c r="B46" s="99">
        <v>200</v>
      </c>
      <c r="C46" s="10">
        <v>1</v>
      </c>
      <c r="D46" s="11">
        <v>13</v>
      </c>
      <c r="E46" s="12" t="s">
        <v>10</v>
      </c>
      <c r="F46" s="13" t="s">
        <v>7</v>
      </c>
      <c r="G46" s="117">
        <f>G47+G50</f>
        <v>205</v>
      </c>
      <c r="H46" s="117">
        <f>H47+H50</f>
        <v>205</v>
      </c>
      <c r="I46" s="105">
        <f>I47+I50</f>
        <v>205</v>
      </c>
    </row>
    <row r="47" spans="1:9" ht="32.1" customHeight="1" x14ac:dyDescent="0.2">
      <c r="A47" s="37" t="s">
        <v>32</v>
      </c>
      <c r="B47" s="99">
        <v>200</v>
      </c>
      <c r="C47" s="10">
        <v>1</v>
      </c>
      <c r="D47" s="11">
        <v>13</v>
      </c>
      <c r="E47" s="12" t="s">
        <v>33</v>
      </c>
      <c r="F47" s="13" t="s">
        <v>7</v>
      </c>
      <c r="G47" s="117">
        <f t="shared" ref="G47:I48" si="10">G48</f>
        <v>200</v>
      </c>
      <c r="H47" s="117">
        <f t="shared" si="10"/>
        <v>200</v>
      </c>
      <c r="I47" s="105">
        <f t="shared" si="10"/>
        <v>200</v>
      </c>
    </row>
    <row r="48" spans="1:9" ht="32.1" customHeight="1" x14ac:dyDescent="0.2">
      <c r="A48" s="37" t="s">
        <v>122</v>
      </c>
      <c r="B48" s="99">
        <v>200</v>
      </c>
      <c r="C48" s="10">
        <v>1</v>
      </c>
      <c r="D48" s="11">
        <v>13</v>
      </c>
      <c r="E48" s="12" t="s">
        <v>33</v>
      </c>
      <c r="F48" s="13">
        <v>200</v>
      </c>
      <c r="G48" s="117">
        <f t="shared" si="10"/>
        <v>200</v>
      </c>
      <c r="H48" s="117">
        <f t="shared" si="10"/>
        <v>200</v>
      </c>
      <c r="I48" s="105">
        <f t="shared" si="10"/>
        <v>200</v>
      </c>
    </row>
    <row r="49" spans="1:9" ht="32.1" customHeight="1" x14ac:dyDescent="0.2">
      <c r="A49" s="124" t="s">
        <v>18</v>
      </c>
      <c r="B49" s="99">
        <v>200</v>
      </c>
      <c r="C49" s="21">
        <v>1</v>
      </c>
      <c r="D49" s="21">
        <v>13</v>
      </c>
      <c r="E49" s="35" t="s">
        <v>33</v>
      </c>
      <c r="F49" s="23">
        <v>240</v>
      </c>
      <c r="G49" s="154">
        <v>200</v>
      </c>
      <c r="H49" s="154">
        <v>200</v>
      </c>
      <c r="I49" s="155">
        <v>200</v>
      </c>
    </row>
    <row r="50" spans="1:9" ht="15.95" customHeight="1" x14ac:dyDescent="0.2">
      <c r="A50" s="124" t="s">
        <v>34</v>
      </c>
      <c r="B50" s="99">
        <v>200</v>
      </c>
      <c r="C50" s="21">
        <v>1</v>
      </c>
      <c r="D50" s="21">
        <v>13</v>
      </c>
      <c r="E50" s="35" t="s">
        <v>35</v>
      </c>
      <c r="F50" s="23" t="s">
        <v>7</v>
      </c>
      <c r="G50" s="118">
        <f>G51+G55+G53</f>
        <v>5</v>
      </c>
      <c r="H50" s="118">
        <f>H51+H55+H53</f>
        <v>5</v>
      </c>
      <c r="I50" s="106">
        <f>I51+I55+I53</f>
        <v>5</v>
      </c>
    </row>
    <row r="51" spans="1:9" ht="32.1" hidden="1" customHeight="1" x14ac:dyDescent="0.2">
      <c r="A51" s="37" t="s">
        <v>122</v>
      </c>
      <c r="B51" s="99">
        <v>200</v>
      </c>
      <c r="C51" s="21">
        <v>1</v>
      </c>
      <c r="D51" s="21">
        <v>13</v>
      </c>
      <c r="E51" s="35" t="s">
        <v>35</v>
      </c>
      <c r="F51" s="23">
        <v>200</v>
      </c>
      <c r="G51" s="118">
        <f>G52</f>
        <v>0</v>
      </c>
      <c r="H51" s="118">
        <f>H52</f>
        <v>0</v>
      </c>
      <c r="I51" s="106">
        <f>I52</f>
        <v>0</v>
      </c>
    </row>
    <row r="52" spans="1:9" ht="32.1" hidden="1" customHeight="1" x14ac:dyDescent="0.2">
      <c r="A52" s="127" t="s">
        <v>18</v>
      </c>
      <c r="B52" s="99">
        <v>200</v>
      </c>
      <c r="C52" s="20">
        <v>1</v>
      </c>
      <c r="D52" s="21">
        <v>13</v>
      </c>
      <c r="E52" s="35" t="s">
        <v>35</v>
      </c>
      <c r="F52" s="23">
        <v>240</v>
      </c>
      <c r="G52" s="154">
        <v>0</v>
      </c>
      <c r="H52" s="154">
        <v>0</v>
      </c>
      <c r="I52" s="155">
        <v>0</v>
      </c>
    </row>
    <row r="53" spans="1:9" ht="22.5" hidden="1" customHeight="1" x14ac:dyDescent="0.2">
      <c r="A53" s="37" t="s">
        <v>85</v>
      </c>
      <c r="B53" s="99">
        <v>200</v>
      </c>
      <c r="C53" s="10">
        <v>1</v>
      </c>
      <c r="D53" s="11">
        <v>13</v>
      </c>
      <c r="E53" s="35" t="s">
        <v>35</v>
      </c>
      <c r="F53" s="13">
        <v>300</v>
      </c>
      <c r="G53" s="117">
        <f>G54</f>
        <v>0</v>
      </c>
      <c r="H53" s="117">
        <f t="shared" ref="H53:I53" si="11">H54</f>
        <v>0</v>
      </c>
      <c r="I53" s="105">
        <f t="shared" si="11"/>
        <v>0</v>
      </c>
    </row>
    <row r="54" spans="1:9" ht="19.5" hidden="1" customHeight="1" x14ac:dyDescent="0.2">
      <c r="A54" s="37" t="s">
        <v>147</v>
      </c>
      <c r="B54" s="99">
        <v>200</v>
      </c>
      <c r="C54" s="10">
        <v>1</v>
      </c>
      <c r="D54" s="11">
        <v>13</v>
      </c>
      <c r="E54" s="35" t="s">
        <v>35</v>
      </c>
      <c r="F54" s="13">
        <v>350</v>
      </c>
      <c r="G54" s="157">
        <v>0</v>
      </c>
      <c r="H54" s="157">
        <v>0</v>
      </c>
      <c r="I54" s="158">
        <v>0</v>
      </c>
    </row>
    <row r="55" spans="1:9" ht="15.95" customHeight="1" x14ac:dyDescent="0.2">
      <c r="A55" s="37" t="s">
        <v>19</v>
      </c>
      <c r="B55" s="99">
        <v>200</v>
      </c>
      <c r="C55" s="10">
        <v>1</v>
      </c>
      <c r="D55" s="11">
        <v>13</v>
      </c>
      <c r="E55" s="35" t="s">
        <v>35</v>
      </c>
      <c r="F55" s="13">
        <v>800</v>
      </c>
      <c r="G55" s="117">
        <f>G56+G57</f>
        <v>5</v>
      </c>
      <c r="H55" s="117">
        <f>H56+H57</f>
        <v>5</v>
      </c>
      <c r="I55" s="105">
        <f>I56+I57</f>
        <v>5</v>
      </c>
    </row>
    <row r="56" spans="1:9" ht="15.95" hidden="1" customHeight="1" x14ac:dyDescent="0.2">
      <c r="A56" s="127" t="s">
        <v>36</v>
      </c>
      <c r="B56" s="99">
        <v>200</v>
      </c>
      <c r="C56" s="20">
        <v>1</v>
      </c>
      <c r="D56" s="21">
        <v>13</v>
      </c>
      <c r="E56" s="36" t="s">
        <v>35</v>
      </c>
      <c r="F56" s="23">
        <v>830</v>
      </c>
      <c r="G56" s="118"/>
      <c r="H56" s="118"/>
      <c r="I56" s="106"/>
    </row>
    <row r="57" spans="1:9" ht="15.95" customHeight="1" x14ac:dyDescent="0.2">
      <c r="A57" s="124" t="s">
        <v>20</v>
      </c>
      <c r="B57" s="99">
        <v>200</v>
      </c>
      <c r="C57" s="20">
        <v>1</v>
      </c>
      <c r="D57" s="21">
        <v>13</v>
      </c>
      <c r="E57" s="35" t="s">
        <v>35</v>
      </c>
      <c r="F57" s="23">
        <v>850</v>
      </c>
      <c r="G57" s="154">
        <v>5</v>
      </c>
      <c r="H57" s="154">
        <v>5</v>
      </c>
      <c r="I57" s="155">
        <v>5</v>
      </c>
    </row>
    <row r="58" spans="1:9" ht="15.95" customHeight="1" x14ac:dyDescent="0.2">
      <c r="A58" s="97" t="s">
        <v>37</v>
      </c>
      <c r="B58" s="197">
        <v>200</v>
      </c>
      <c r="C58" s="3">
        <v>2</v>
      </c>
      <c r="D58" s="4">
        <v>3</v>
      </c>
      <c r="E58" s="5" t="s">
        <v>7</v>
      </c>
      <c r="F58" s="6" t="s">
        <v>7</v>
      </c>
      <c r="G58" s="116">
        <f t="shared" ref="G58:I59" si="12">G59</f>
        <v>284.5</v>
      </c>
      <c r="H58" s="116">
        <f t="shared" si="12"/>
        <v>294.20000000000005</v>
      </c>
      <c r="I58" s="104">
        <f t="shared" si="12"/>
        <v>304.60000000000002</v>
      </c>
    </row>
    <row r="59" spans="1:9" ht="15.95" customHeight="1" x14ac:dyDescent="0.2">
      <c r="A59" s="37" t="s">
        <v>15</v>
      </c>
      <c r="B59" s="99">
        <v>200</v>
      </c>
      <c r="C59" s="10">
        <v>2</v>
      </c>
      <c r="D59" s="11">
        <v>3</v>
      </c>
      <c r="E59" s="12" t="s">
        <v>10</v>
      </c>
      <c r="F59" s="13" t="s">
        <v>7</v>
      </c>
      <c r="G59" s="117">
        <f t="shared" si="12"/>
        <v>284.5</v>
      </c>
      <c r="H59" s="117">
        <f t="shared" si="12"/>
        <v>294.20000000000005</v>
      </c>
      <c r="I59" s="105">
        <f t="shared" si="12"/>
        <v>304.60000000000002</v>
      </c>
    </row>
    <row r="60" spans="1:9" s="39" customFormat="1" ht="32.25" customHeight="1" x14ac:dyDescent="0.25">
      <c r="A60" s="37" t="s">
        <v>38</v>
      </c>
      <c r="B60" s="99">
        <v>200</v>
      </c>
      <c r="C60" s="10">
        <v>2</v>
      </c>
      <c r="D60" s="11">
        <v>3</v>
      </c>
      <c r="E60" s="12" t="s">
        <v>39</v>
      </c>
      <c r="F60" s="38" t="s">
        <v>7</v>
      </c>
      <c r="G60" s="117">
        <f>G61+G63</f>
        <v>284.5</v>
      </c>
      <c r="H60" s="117">
        <f>H61+H63</f>
        <v>294.20000000000005</v>
      </c>
      <c r="I60" s="105">
        <f>I61+I63</f>
        <v>304.60000000000002</v>
      </c>
    </row>
    <row r="61" spans="1:9" ht="63.95" customHeight="1" x14ac:dyDescent="0.2">
      <c r="A61" s="37" t="s">
        <v>13</v>
      </c>
      <c r="B61" s="99">
        <v>200</v>
      </c>
      <c r="C61" s="10">
        <v>2</v>
      </c>
      <c r="D61" s="11">
        <v>3</v>
      </c>
      <c r="E61" s="12" t="s">
        <v>39</v>
      </c>
      <c r="F61" s="13">
        <v>100</v>
      </c>
      <c r="G61" s="117">
        <f>G62</f>
        <v>265.89999999999998</v>
      </c>
      <c r="H61" s="117">
        <f>H62</f>
        <v>284.60000000000002</v>
      </c>
      <c r="I61" s="105">
        <f>I62</f>
        <v>304.5</v>
      </c>
    </row>
    <row r="62" spans="1:9" ht="32.1" customHeight="1" x14ac:dyDescent="0.2">
      <c r="A62" s="37" t="s">
        <v>40</v>
      </c>
      <c r="B62" s="99">
        <v>200</v>
      </c>
      <c r="C62" s="10">
        <v>2</v>
      </c>
      <c r="D62" s="11">
        <v>3</v>
      </c>
      <c r="E62" s="12" t="s">
        <v>39</v>
      </c>
      <c r="F62" s="13">
        <v>120</v>
      </c>
      <c r="G62" s="157">
        <v>265.89999999999998</v>
      </c>
      <c r="H62" s="157">
        <v>284.60000000000002</v>
      </c>
      <c r="I62" s="158">
        <v>304.5</v>
      </c>
    </row>
    <row r="63" spans="1:9" ht="32.1" customHeight="1" x14ac:dyDescent="0.2">
      <c r="A63" s="37" t="s">
        <v>122</v>
      </c>
      <c r="B63" s="99">
        <v>200</v>
      </c>
      <c r="C63" s="10">
        <v>2</v>
      </c>
      <c r="D63" s="11">
        <v>3</v>
      </c>
      <c r="E63" s="12" t="s">
        <v>41</v>
      </c>
      <c r="F63" s="13">
        <v>200</v>
      </c>
      <c r="G63" s="117">
        <f>G64</f>
        <v>18.600000000000001</v>
      </c>
      <c r="H63" s="117">
        <f>H64</f>
        <v>9.6</v>
      </c>
      <c r="I63" s="105">
        <f>I64</f>
        <v>0.1</v>
      </c>
    </row>
    <row r="64" spans="1:9" ht="32.1" customHeight="1" x14ac:dyDescent="0.2">
      <c r="A64" s="37" t="s">
        <v>18</v>
      </c>
      <c r="B64" s="99">
        <v>200</v>
      </c>
      <c r="C64" s="10">
        <v>2</v>
      </c>
      <c r="D64" s="11">
        <v>3</v>
      </c>
      <c r="E64" s="12" t="s">
        <v>41</v>
      </c>
      <c r="F64" s="13">
        <v>240</v>
      </c>
      <c r="G64" s="157">
        <v>18.600000000000001</v>
      </c>
      <c r="H64" s="157">
        <v>9.6</v>
      </c>
      <c r="I64" s="158">
        <v>0.1</v>
      </c>
    </row>
    <row r="65" spans="1:9" ht="32.1" customHeight="1" x14ac:dyDescent="0.2">
      <c r="A65" s="97" t="s">
        <v>42</v>
      </c>
      <c r="B65" s="197">
        <v>200</v>
      </c>
      <c r="C65" s="3">
        <v>3</v>
      </c>
      <c r="D65" s="11"/>
      <c r="E65" s="12"/>
      <c r="F65" s="13"/>
      <c r="G65" s="116">
        <f t="shared" ref="G65:I66" si="13">G66</f>
        <v>400</v>
      </c>
      <c r="H65" s="116">
        <f t="shared" si="13"/>
        <v>400</v>
      </c>
      <c r="I65" s="104">
        <f t="shared" si="13"/>
        <v>400</v>
      </c>
    </row>
    <row r="66" spans="1:9" ht="51" customHeight="1" x14ac:dyDescent="0.2">
      <c r="A66" s="97" t="s">
        <v>148</v>
      </c>
      <c r="B66" s="197">
        <v>200</v>
      </c>
      <c r="C66" s="3">
        <v>3</v>
      </c>
      <c r="D66" s="4">
        <v>10</v>
      </c>
      <c r="E66" s="5" t="s">
        <v>7</v>
      </c>
      <c r="F66" s="6" t="s">
        <v>7</v>
      </c>
      <c r="G66" s="116">
        <f t="shared" si="13"/>
        <v>400</v>
      </c>
      <c r="H66" s="116">
        <f t="shared" si="13"/>
        <v>400</v>
      </c>
      <c r="I66" s="104">
        <f t="shared" si="13"/>
        <v>400</v>
      </c>
    </row>
    <row r="67" spans="1:9" ht="63.75" customHeight="1" x14ac:dyDescent="0.2">
      <c r="A67" s="97" t="s">
        <v>226</v>
      </c>
      <c r="B67" s="197">
        <v>200</v>
      </c>
      <c r="C67" s="3">
        <v>3</v>
      </c>
      <c r="D67" s="4">
        <v>10</v>
      </c>
      <c r="E67" s="5" t="s">
        <v>43</v>
      </c>
      <c r="F67" s="6" t="s">
        <v>7</v>
      </c>
      <c r="G67" s="116">
        <f>G68</f>
        <v>400</v>
      </c>
      <c r="H67" s="116">
        <f>H68</f>
        <v>400</v>
      </c>
      <c r="I67" s="104">
        <f>I68</f>
        <v>400</v>
      </c>
    </row>
    <row r="68" spans="1:9" ht="49.5" customHeight="1" x14ac:dyDescent="0.2">
      <c r="A68" s="37" t="s">
        <v>211</v>
      </c>
      <c r="B68" s="99">
        <v>200</v>
      </c>
      <c r="C68" s="10">
        <v>3</v>
      </c>
      <c r="D68" s="11">
        <v>10</v>
      </c>
      <c r="E68" s="22" t="s">
        <v>44</v>
      </c>
      <c r="F68" s="13" t="s">
        <v>7</v>
      </c>
      <c r="G68" s="117">
        <f t="shared" ref="G68:I69" si="14">G69</f>
        <v>400</v>
      </c>
      <c r="H68" s="117">
        <f t="shared" si="14"/>
        <v>400</v>
      </c>
      <c r="I68" s="105">
        <f t="shared" si="14"/>
        <v>400</v>
      </c>
    </row>
    <row r="69" spans="1:9" ht="32.1" customHeight="1" x14ac:dyDescent="0.2">
      <c r="A69" s="37" t="s">
        <v>122</v>
      </c>
      <c r="B69" s="99">
        <v>200</v>
      </c>
      <c r="C69" s="20">
        <v>3</v>
      </c>
      <c r="D69" s="21">
        <v>10</v>
      </c>
      <c r="E69" s="22" t="s">
        <v>44</v>
      </c>
      <c r="F69" s="23">
        <v>200</v>
      </c>
      <c r="G69" s="118">
        <f t="shared" si="14"/>
        <v>400</v>
      </c>
      <c r="H69" s="118">
        <f t="shared" si="14"/>
        <v>400</v>
      </c>
      <c r="I69" s="106">
        <f t="shared" si="14"/>
        <v>400</v>
      </c>
    </row>
    <row r="70" spans="1:9" ht="32.1" customHeight="1" x14ac:dyDescent="0.2">
      <c r="A70" s="127" t="s">
        <v>18</v>
      </c>
      <c r="B70" s="99">
        <v>200</v>
      </c>
      <c r="C70" s="20">
        <v>3</v>
      </c>
      <c r="D70" s="21">
        <v>10</v>
      </c>
      <c r="E70" s="22" t="s">
        <v>44</v>
      </c>
      <c r="F70" s="23">
        <v>240</v>
      </c>
      <c r="G70" s="154">
        <v>400</v>
      </c>
      <c r="H70" s="154">
        <v>400</v>
      </c>
      <c r="I70" s="155">
        <v>400</v>
      </c>
    </row>
    <row r="71" spans="1:9" ht="15.95" customHeight="1" x14ac:dyDescent="0.2">
      <c r="A71" s="130" t="s">
        <v>45</v>
      </c>
      <c r="B71" s="197">
        <v>200</v>
      </c>
      <c r="C71" s="15">
        <v>4</v>
      </c>
      <c r="D71" s="11"/>
      <c r="E71" s="12"/>
      <c r="F71" s="13"/>
      <c r="G71" s="116">
        <f>G72</f>
        <v>58218.700000000004</v>
      </c>
      <c r="H71" s="116">
        <f t="shared" ref="H71:I72" si="15">H72</f>
        <v>20800.000000000004</v>
      </c>
      <c r="I71" s="104">
        <f t="shared" si="15"/>
        <v>8700</v>
      </c>
    </row>
    <row r="72" spans="1:9" ht="15.95" customHeight="1" x14ac:dyDescent="0.2">
      <c r="A72" s="130" t="s">
        <v>46</v>
      </c>
      <c r="B72" s="197">
        <v>200</v>
      </c>
      <c r="C72" s="15">
        <v>4</v>
      </c>
      <c r="D72" s="16">
        <v>9</v>
      </c>
      <c r="E72" s="17" t="s">
        <v>7</v>
      </c>
      <c r="F72" s="18" t="s">
        <v>7</v>
      </c>
      <c r="G72" s="119">
        <f>G73</f>
        <v>58218.700000000004</v>
      </c>
      <c r="H72" s="119">
        <f t="shared" si="15"/>
        <v>20800.000000000004</v>
      </c>
      <c r="I72" s="107">
        <f t="shared" si="15"/>
        <v>8700</v>
      </c>
    </row>
    <row r="73" spans="1:9" ht="46.5" customHeight="1" x14ac:dyDescent="0.2">
      <c r="A73" s="97" t="s">
        <v>229</v>
      </c>
      <c r="B73" s="197">
        <v>200</v>
      </c>
      <c r="C73" s="3">
        <v>4</v>
      </c>
      <c r="D73" s="4">
        <v>9</v>
      </c>
      <c r="E73" s="5" t="s">
        <v>47</v>
      </c>
      <c r="F73" s="18"/>
      <c r="G73" s="119">
        <f>G74+G77+G80+G86</f>
        <v>58218.700000000004</v>
      </c>
      <c r="H73" s="119">
        <f t="shared" ref="H73:I73" si="16">H74+H77+H80+H86</f>
        <v>20800.000000000004</v>
      </c>
      <c r="I73" s="119">
        <f t="shared" si="16"/>
        <v>8700</v>
      </c>
    </row>
    <row r="74" spans="1:9" ht="110.25" customHeight="1" x14ac:dyDescent="0.2">
      <c r="A74" s="97" t="s">
        <v>213</v>
      </c>
      <c r="B74" s="197">
        <v>200</v>
      </c>
      <c r="C74" s="3">
        <v>4</v>
      </c>
      <c r="D74" s="4">
        <v>9</v>
      </c>
      <c r="E74" s="5" t="s">
        <v>212</v>
      </c>
      <c r="F74" s="18"/>
      <c r="G74" s="119">
        <f>G75</f>
        <v>47695.8</v>
      </c>
      <c r="H74" s="119">
        <f t="shared" ref="H74:I74" si="17">H75</f>
        <v>12000</v>
      </c>
      <c r="I74" s="119">
        <f t="shared" si="17"/>
        <v>0</v>
      </c>
    </row>
    <row r="75" spans="1:9" ht="32.1" customHeight="1" x14ac:dyDescent="0.2">
      <c r="A75" s="37" t="s">
        <v>151</v>
      </c>
      <c r="B75" s="99">
        <v>200</v>
      </c>
      <c r="C75" s="10">
        <v>4</v>
      </c>
      <c r="D75" s="11">
        <v>9</v>
      </c>
      <c r="E75" s="12" t="s">
        <v>212</v>
      </c>
      <c r="F75" s="13">
        <v>400</v>
      </c>
      <c r="G75" s="118">
        <f>G76</f>
        <v>47695.8</v>
      </c>
      <c r="H75" s="118">
        <f t="shared" ref="H75:I75" si="18">H76</f>
        <v>12000</v>
      </c>
      <c r="I75" s="118">
        <f t="shared" si="18"/>
        <v>0</v>
      </c>
    </row>
    <row r="76" spans="1:9" ht="18.75" customHeight="1" x14ac:dyDescent="0.2">
      <c r="A76" s="37" t="s">
        <v>152</v>
      </c>
      <c r="B76" s="99">
        <v>200</v>
      </c>
      <c r="C76" s="10">
        <v>4</v>
      </c>
      <c r="D76" s="11">
        <v>9</v>
      </c>
      <c r="E76" s="12" t="s">
        <v>212</v>
      </c>
      <c r="F76" s="13">
        <v>410</v>
      </c>
      <c r="G76" s="154">
        <v>47695.8</v>
      </c>
      <c r="H76" s="154">
        <v>12000</v>
      </c>
      <c r="I76" s="209"/>
    </row>
    <row r="77" spans="1:9" ht="112.5" customHeight="1" x14ac:dyDescent="0.2">
      <c r="A77" s="97" t="s">
        <v>215</v>
      </c>
      <c r="B77" s="197">
        <v>200</v>
      </c>
      <c r="C77" s="3">
        <v>4</v>
      </c>
      <c r="D77" s="4">
        <v>9</v>
      </c>
      <c r="E77" s="5" t="s">
        <v>214</v>
      </c>
      <c r="F77" s="18"/>
      <c r="G77" s="119">
        <f>G78</f>
        <v>481.8</v>
      </c>
      <c r="H77" s="119">
        <f t="shared" ref="H77:I77" si="19">H78</f>
        <v>121.2</v>
      </c>
      <c r="I77" s="119">
        <f t="shared" si="19"/>
        <v>0</v>
      </c>
    </row>
    <row r="78" spans="1:9" ht="32.1" customHeight="1" x14ac:dyDescent="0.2">
      <c r="A78" s="37" t="s">
        <v>151</v>
      </c>
      <c r="B78" s="99">
        <v>200</v>
      </c>
      <c r="C78" s="10">
        <v>4</v>
      </c>
      <c r="D78" s="11">
        <v>9</v>
      </c>
      <c r="E78" s="12" t="s">
        <v>214</v>
      </c>
      <c r="F78" s="13">
        <v>400</v>
      </c>
      <c r="G78" s="118">
        <f>G79</f>
        <v>481.8</v>
      </c>
      <c r="H78" s="118">
        <f t="shared" ref="H78:I78" si="20">H79</f>
        <v>121.2</v>
      </c>
      <c r="I78" s="118">
        <f t="shared" si="20"/>
        <v>0</v>
      </c>
    </row>
    <row r="79" spans="1:9" ht="18" customHeight="1" x14ac:dyDescent="0.2">
      <c r="A79" s="37" t="s">
        <v>152</v>
      </c>
      <c r="B79" s="99">
        <v>200</v>
      </c>
      <c r="C79" s="10">
        <v>4</v>
      </c>
      <c r="D79" s="11">
        <v>9</v>
      </c>
      <c r="E79" s="12" t="s">
        <v>214</v>
      </c>
      <c r="F79" s="13">
        <v>410</v>
      </c>
      <c r="G79" s="154">
        <v>481.8</v>
      </c>
      <c r="H79" s="154">
        <v>121.2</v>
      </c>
      <c r="I79" s="209"/>
    </row>
    <row r="80" spans="1:9" ht="45" customHeight="1" x14ac:dyDescent="0.2">
      <c r="A80" s="97" t="s">
        <v>149</v>
      </c>
      <c r="B80" s="197">
        <v>200</v>
      </c>
      <c r="C80" s="3">
        <v>4</v>
      </c>
      <c r="D80" s="4">
        <v>9</v>
      </c>
      <c r="E80" s="5" t="s">
        <v>48</v>
      </c>
      <c r="F80" s="18"/>
      <c r="G80" s="119">
        <f t="shared" ref="G80:I82" si="21">G81</f>
        <v>7525.4</v>
      </c>
      <c r="H80" s="119">
        <f t="shared" si="21"/>
        <v>6280.6</v>
      </c>
      <c r="I80" s="107">
        <f t="shared" si="21"/>
        <v>6171.5</v>
      </c>
    </row>
    <row r="81" spans="1:9" ht="49.5" customHeight="1" x14ac:dyDescent="0.2">
      <c r="A81" s="37" t="s">
        <v>150</v>
      </c>
      <c r="B81" s="99">
        <v>200</v>
      </c>
      <c r="C81" s="10">
        <v>4</v>
      </c>
      <c r="D81" s="11">
        <v>9</v>
      </c>
      <c r="E81" s="12" t="s">
        <v>49</v>
      </c>
      <c r="F81" s="18"/>
      <c r="G81" s="118">
        <f>G82+G84</f>
        <v>7525.4</v>
      </c>
      <c r="H81" s="118">
        <f t="shared" ref="H81:I81" si="22">H82+H84</f>
        <v>6280.6</v>
      </c>
      <c r="I81" s="106">
        <f t="shared" si="22"/>
        <v>6171.5</v>
      </c>
    </row>
    <row r="82" spans="1:9" ht="32.1" customHeight="1" x14ac:dyDescent="0.2">
      <c r="A82" s="37" t="s">
        <v>122</v>
      </c>
      <c r="B82" s="99">
        <v>200</v>
      </c>
      <c r="C82" s="10">
        <v>4</v>
      </c>
      <c r="D82" s="11">
        <v>9</v>
      </c>
      <c r="E82" s="12" t="s">
        <v>49</v>
      </c>
      <c r="F82" s="23">
        <v>200</v>
      </c>
      <c r="G82" s="118">
        <f t="shared" si="21"/>
        <v>7525.4</v>
      </c>
      <c r="H82" s="118">
        <f t="shared" si="21"/>
        <v>6280.6</v>
      </c>
      <c r="I82" s="106">
        <f t="shared" si="21"/>
        <v>6171.5</v>
      </c>
    </row>
    <row r="83" spans="1:9" ht="32.1" customHeight="1" x14ac:dyDescent="0.2">
      <c r="A83" s="127" t="s">
        <v>18</v>
      </c>
      <c r="B83" s="99">
        <v>200</v>
      </c>
      <c r="C83" s="10">
        <v>4</v>
      </c>
      <c r="D83" s="11">
        <v>9</v>
      </c>
      <c r="E83" s="12" t="s">
        <v>49</v>
      </c>
      <c r="F83" s="23">
        <v>240</v>
      </c>
      <c r="G83" s="201">
        <f>7010.4+515</f>
        <v>7525.4</v>
      </c>
      <c r="H83" s="201">
        <f>6401.8-121.2</f>
        <v>6280.6</v>
      </c>
      <c r="I83" s="202">
        <v>6171.5</v>
      </c>
    </row>
    <row r="84" spans="1:9" ht="32.1" hidden="1" customHeight="1" x14ac:dyDescent="0.2">
      <c r="A84" s="37" t="s">
        <v>151</v>
      </c>
      <c r="B84" s="99">
        <v>200</v>
      </c>
      <c r="C84" s="10">
        <v>4</v>
      </c>
      <c r="D84" s="11">
        <v>9</v>
      </c>
      <c r="E84" s="12" t="s">
        <v>49</v>
      </c>
      <c r="F84" s="23">
        <v>400</v>
      </c>
      <c r="G84" s="118">
        <f>G85</f>
        <v>0</v>
      </c>
      <c r="H84" s="118">
        <f t="shared" ref="H84:I84" si="23">H85</f>
        <v>0</v>
      </c>
      <c r="I84" s="106">
        <f t="shared" si="23"/>
        <v>0</v>
      </c>
    </row>
    <row r="85" spans="1:9" ht="18.75" hidden="1" customHeight="1" x14ac:dyDescent="0.2">
      <c r="A85" s="37" t="s">
        <v>152</v>
      </c>
      <c r="B85" s="99">
        <v>200</v>
      </c>
      <c r="C85" s="10">
        <v>4</v>
      </c>
      <c r="D85" s="11">
        <v>9</v>
      </c>
      <c r="E85" s="12" t="s">
        <v>49</v>
      </c>
      <c r="F85" s="23">
        <v>410</v>
      </c>
      <c r="G85" s="154">
        <v>0</v>
      </c>
      <c r="H85" s="154">
        <v>0</v>
      </c>
      <c r="I85" s="155">
        <v>0</v>
      </c>
    </row>
    <row r="86" spans="1:9" ht="32.1" customHeight="1" x14ac:dyDescent="0.2">
      <c r="A86" s="97" t="s">
        <v>206</v>
      </c>
      <c r="B86" s="197">
        <v>200</v>
      </c>
      <c r="C86" s="3">
        <v>4</v>
      </c>
      <c r="D86" s="4">
        <v>9</v>
      </c>
      <c r="E86" s="5" t="s">
        <v>204</v>
      </c>
      <c r="F86" s="18"/>
      <c r="G86" s="118">
        <f>G87</f>
        <v>2515.6999999999998</v>
      </c>
      <c r="H86" s="118">
        <f t="shared" ref="H86:I88" si="24">H87</f>
        <v>2398.1999999999998</v>
      </c>
      <c r="I86" s="106">
        <f t="shared" si="24"/>
        <v>2528.5</v>
      </c>
    </row>
    <row r="87" spans="1:9" ht="32.1" customHeight="1" x14ac:dyDescent="0.2">
      <c r="A87" s="37" t="s">
        <v>207</v>
      </c>
      <c r="B87" s="99">
        <v>200</v>
      </c>
      <c r="C87" s="10">
        <v>4</v>
      </c>
      <c r="D87" s="11">
        <v>9</v>
      </c>
      <c r="E87" s="12" t="s">
        <v>205</v>
      </c>
      <c r="F87" s="18"/>
      <c r="G87" s="118">
        <f>G88</f>
        <v>2515.6999999999998</v>
      </c>
      <c r="H87" s="118">
        <f t="shared" si="24"/>
        <v>2398.1999999999998</v>
      </c>
      <c r="I87" s="106">
        <f t="shared" si="24"/>
        <v>2528.5</v>
      </c>
    </row>
    <row r="88" spans="1:9" ht="32.1" customHeight="1" x14ac:dyDescent="0.2">
      <c r="A88" s="37" t="s">
        <v>122</v>
      </c>
      <c r="B88" s="99">
        <v>200</v>
      </c>
      <c r="C88" s="10">
        <v>4</v>
      </c>
      <c r="D88" s="11">
        <v>9</v>
      </c>
      <c r="E88" s="12" t="s">
        <v>205</v>
      </c>
      <c r="F88" s="23">
        <v>200</v>
      </c>
      <c r="G88" s="118">
        <f>G89</f>
        <v>2515.6999999999998</v>
      </c>
      <c r="H88" s="118">
        <f t="shared" si="24"/>
        <v>2398.1999999999998</v>
      </c>
      <c r="I88" s="106">
        <f t="shared" si="24"/>
        <v>2528.5</v>
      </c>
    </row>
    <row r="89" spans="1:9" ht="32.1" customHeight="1" x14ac:dyDescent="0.2">
      <c r="A89" s="127" t="s">
        <v>18</v>
      </c>
      <c r="B89" s="99">
        <v>200</v>
      </c>
      <c r="C89" s="10">
        <v>4</v>
      </c>
      <c r="D89" s="11">
        <v>9</v>
      </c>
      <c r="E89" s="12" t="s">
        <v>205</v>
      </c>
      <c r="F89" s="23">
        <v>240</v>
      </c>
      <c r="G89" s="200">
        <f>2289.6+226.1</f>
        <v>2515.6999999999998</v>
      </c>
      <c r="H89" s="200">
        <v>2398.1999999999998</v>
      </c>
      <c r="I89" s="202">
        <v>2528.5</v>
      </c>
    </row>
    <row r="90" spans="1:9" ht="15.95" customHeight="1" x14ac:dyDescent="0.2">
      <c r="A90" s="130" t="s">
        <v>51</v>
      </c>
      <c r="B90" s="197">
        <v>200</v>
      </c>
      <c r="C90" s="15">
        <v>5</v>
      </c>
      <c r="D90" s="16" t="s">
        <v>7</v>
      </c>
      <c r="E90" s="17" t="s">
        <v>7</v>
      </c>
      <c r="F90" s="18" t="s">
        <v>7</v>
      </c>
      <c r="G90" s="119">
        <f>G91+G109+G116</f>
        <v>17050.8</v>
      </c>
      <c r="H90" s="119">
        <f t="shared" ref="H90:I90" si="25">H91+H116</f>
        <v>19087.099999999999</v>
      </c>
      <c r="I90" s="107">
        <f t="shared" si="25"/>
        <v>13300</v>
      </c>
    </row>
    <row r="91" spans="1:9" ht="15.95" customHeight="1" x14ac:dyDescent="0.2">
      <c r="A91" s="97" t="s">
        <v>52</v>
      </c>
      <c r="B91" s="197">
        <v>200</v>
      </c>
      <c r="C91" s="3">
        <v>5</v>
      </c>
      <c r="D91" s="4">
        <v>1</v>
      </c>
      <c r="E91" s="5" t="s">
        <v>7</v>
      </c>
      <c r="F91" s="6" t="s">
        <v>7</v>
      </c>
      <c r="G91" s="116">
        <f>G93+G96+G99</f>
        <v>1166.8</v>
      </c>
      <c r="H91" s="116">
        <f>H92+H99</f>
        <v>500</v>
      </c>
      <c r="I91" s="116">
        <f>I93+I96+I99</f>
        <v>500</v>
      </c>
    </row>
    <row r="92" spans="1:9" ht="46.5" customHeight="1" x14ac:dyDescent="0.2">
      <c r="A92" s="97" t="s">
        <v>153</v>
      </c>
      <c r="B92" s="197">
        <v>200</v>
      </c>
      <c r="C92" s="3">
        <v>5</v>
      </c>
      <c r="D92" s="4">
        <v>1</v>
      </c>
      <c r="E92" s="5" t="s">
        <v>154</v>
      </c>
      <c r="F92" s="6"/>
      <c r="G92" s="116">
        <f>G93+G96</f>
        <v>666.8</v>
      </c>
      <c r="H92" s="116">
        <f t="shared" ref="H92:I92" si="26">H93+H96</f>
        <v>0</v>
      </c>
      <c r="I92" s="116">
        <f t="shared" si="26"/>
        <v>0</v>
      </c>
    </row>
    <row r="93" spans="1:9" ht="80.25" hidden="1" customHeight="1" x14ac:dyDescent="0.2">
      <c r="A93" s="97" t="s">
        <v>155</v>
      </c>
      <c r="B93" s="197">
        <v>200</v>
      </c>
      <c r="C93" s="3">
        <v>5</v>
      </c>
      <c r="D93" s="4">
        <v>1</v>
      </c>
      <c r="E93" s="5" t="s">
        <v>156</v>
      </c>
      <c r="F93" s="6"/>
      <c r="G93" s="116">
        <f>G94</f>
        <v>0</v>
      </c>
      <c r="H93" s="116">
        <f t="shared" ref="H93:I94" si="27">H94</f>
        <v>0</v>
      </c>
      <c r="I93" s="116">
        <f t="shared" si="27"/>
        <v>0</v>
      </c>
    </row>
    <row r="94" spans="1:9" ht="32.25" hidden="1" customHeight="1" x14ac:dyDescent="0.2">
      <c r="A94" s="37" t="s">
        <v>157</v>
      </c>
      <c r="B94" s="197">
        <v>200</v>
      </c>
      <c r="C94" s="10">
        <v>5</v>
      </c>
      <c r="D94" s="11">
        <v>1</v>
      </c>
      <c r="E94" s="12" t="s">
        <v>156</v>
      </c>
      <c r="F94" s="13">
        <v>400</v>
      </c>
      <c r="G94" s="117">
        <f>G95</f>
        <v>0</v>
      </c>
      <c r="H94" s="117">
        <f t="shared" si="27"/>
        <v>0</v>
      </c>
      <c r="I94" s="117">
        <f t="shared" si="27"/>
        <v>0</v>
      </c>
    </row>
    <row r="95" spans="1:9" ht="15.95" hidden="1" customHeight="1" x14ac:dyDescent="0.2">
      <c r="A95" s="124" t="s">
        <v>152</v>
      </c>
      <c r="B95" s="197">
        <v>200</v>
      </c>
      <c r="C95" s="10">
        <v>5</v>
      </c>
      <c r="D95" s="11">
        <v>1</v>
      </c>
      <c r="E95" s="12" t="s">
        <v>156</v>
      </c>
      <c r="F95" s="13">
        <v>410</v>
      </c>
      <c r="G95" s="157">
        <v>0</v>
      </c>
      <c r="H95" s="157">
        <v>0</v>
      </c>
      <c r="I95" s="157">
        <v>0</v>
      </c>
    </row>
    <row r="96" spans="1:9" ht="81.75" customHeight="1" x14ac:dyDescent="0.2">
      <c r="A96" s="97" t="s">
        <v>158</v>
      </c>
      <c r="B96" s="197">
        <v>200</v>
      </c>
      <c r="C96" s="3">
        <v>5</v>
      </c>
      <c r="D96" s="4">
        <v>1</v>
      </c>
      <c r="E96" s="5" t="s">
        <v>159</v>
      </c>
      <c r="F96" s="6"/>
      <c r="G96" s="116">
        <f>G97</f>
        <v>666.8</v>
      </c>
      <c r="H96" s="116">
        <f t="shared" ref="H96:I97" si="28">H97</f>
        <v>0</v>
      </c>
      <c r="I96" s="116">
        <f t="shared" si="28"/>
        <v>0</v>
      </c>
    </row>
    <row r="97" spans="1:9" ht="30" customHeight="1" x14ac:dyDescent="0.2">
      <c r="A97" s="37" t="s">
        <v>157</v>
      </c>
      <c r="B97" s="99">
        <v>200</v>
      </c>
      <c r="C97" s="10">
        <v>5</v>
      </c>
      <c r="D97" s="11">
        <v>1</v>
      </c>
      <c r="E97" s="12" t="s">
        <v>159</v>
      </c>
      <c r="F97" s="13">
        <v>400</v>
      </c>
      <c r="G97" s="117">
        <f>G98</f>
        <v>666.8</v>
      </c>
      <c r="H97" s="117">
        <f t="shared" si="28"/>
        <v>0</v>
      </c>
      <c r="I97" s="117">
        <f t="shared" si="28"/>
        <v>0</v>
      </c>
    </row>
    <row r="98" spans="1:9" ht="15.95" customHeight="1" x14ac:dyDescent="0.2">
      <c r="A98" s="124" t="s">
        <v>152</v>
      </c>
      <c r="B98" s="99">
        <v>200</v>
      </c>
      <c r="C98" s="10">
        <v>5</v>
      </c>
      <c r="D98" s="11">
        <v>1</v>
      </c>
      <c r="E98" s="12" t="s">
        <v>159</v>
      </c>
      <c r="F98" s="13">
        <v>410</v>
      </c>
      <c r="G98" s="157">
        <v>666.8</v>
      </c>
      <c r="H98" s="157">
        <v>0</v>
      </c>
      <c r="I98" s="158">
        <v>0</v>
      </c>
    </row>
    <row r="99" spans="1:9" ht="15.75" customHeight="1" x14ac:dyDescent="0.2">
      <c r="A99" s="97" t="s">
        <v>53</v>
      </c>
      <c r="B99" s="197">
        <v>200</v>
      </c>
      <c r="C99" s="3">
        <v>5</v>
      </c>
      <c r="D99" s="4">
        <v>1</v>
      </c>
      <c r="E99" s="5" t="s">
        <v>10</v>
      </c>
      <c r="F99" s="6"/>
      <c r="G99" s="116">
        <f>G100+G103</f>
        <v>500</v>
      </c>
      <c r="H99" s="116">
        <f>H100+H103</f>
        <v>500</v>
      </c>
      <c r="I99" s="104">
        <f>I103</f>
        <v>500</v>
      </c>
    </row>
    <row r="100" spans="1:9" ht="32.1" hidden="1" customHeight="1" x14ac:dyDescent="0.2">
      <c r="A100" s="97" t="s">
        <v>54</v>
      </c>
      <c r="B100" s="197">
        <v>200</v>
      </c>
      <c r="C100" s="3">
        <v>5</v>
      </c>
      <c r="D100" s="4">
        <v>1</v>
      </c>
      <c r="E100" s="5" t="s">
        <v>55</v>
      </c>
      <c r="F100" s="6"/>
      <c r="G100" s="116">
        <f t="shared" ref="G100:I101" si="29">G101</f>
        <v>0</v>
      </c>
      <c r="H100" s="116">
        <f t="shared" si="29"/>
        <v>0</v>
      </c>
      <c r="I100" s="104">
        <f t="shared" si="29"/>
        <v>0</v>
      </c>
    </row>
    <row r="101" spans="1:9" ht="32.1" hidden="1" customHeight="1" x14ac:dyDescent="0.2">
      <c r="A101" s="97" t="s">
        <v>122</v>
      </c>
      <c r="B101" s="197">
        <v>200</v>
      </c>
      <c r="C101" s="3">
        <v>5</v>
      </c>
      <c r="D101" s="4">
        <v>1</v>
      </c>
      <c r="E101" s="5" t="s">
        <v>55</v>
      </c>
      <c r="F101" s="6">
        <v>200</v>
      </c>
      <c r="G101" s="116">
        <f t="shared" si="29"/>
        <v>0</v>
      </c>
      <c r="H101" s="116">
        <f t="shared" si="29"/>
        <v>0</v>
      </c>
      <c r="I101" s="104">
        <f t="shared" si="29"/>
        <v>0</v>
      </c>
    </row>
    <row r="102" spans="1:9" ht="32.1" hidden="1" customHeight="1" x14ac:dyDescent="0.2">
      <c r="A102" s="130" t="s">
        <v>18</v>
      </c>
      <c r="B102" s="197">
        <v>200</v>
      </c>
      <c r="C102" s="3">
        <v>5</v>
      </c>
      <c r="D102" s="4">
        <v>1</v>
      </c>
      <c r="E102" s="5" t="s">
        <v>55</v>
      </c>
      <c r="F102" s="6">
        <v>240</v>
      </c>
      <c r="G102" s="116">
        <v>0</v>
      </c>
      <c r="H102" s="116"/>
      <c r="I102" s="104"/>
    </row>
    <row r="103" spans="1:9" ht="31.5" x14ac:dyDescent="0.2">
      <c r="A103" s="130" t="s">
        <v>56</v>
      </c>
      <c r="B103" s="197">
        <v>200</v>
      </c>
      <c r="C103" s="3">
        <v>5</v>
      </c>
      <c r="D103" s="4">
        <v>1</v>
      </c>
      <c r="E103" s="5" t="s">
        <v>57</v>
      </c>
      <c r="F103" s="6"/>
      <c r="G103" s="116">
        <f>G104+G106</f>
        <v>500</v>
      </c>
      <c r="H103" s="116">
        <f t="shared" ref="G103:I104" si="30">H104</f>
        <v>500</v>
      </c>
      <c r="I103" s="104">
        <f t="shared" si="30"/>
        <v>500</v>
      </c>
    </row>
    <row r="104" spans="1:9" ht="32.1" customHeight="1" x14ac:dyDescent="0.2">
      <c r="A104" s="37" t="s">
        <v>122</v>
      </c>
      <c r="B104" s="99">
        <v>200</v>
      </c>
      <c r="C104" s="10">
        <v>5</v>
      </c>
      <c r="D104" s="11">
        <v>1</v>
      </c>
      <c r="E104" s="12" t="s">
        <v>57</v>
      </c>
      <c r="F104" s="13">
        <v>200</v>
      </c>
      <c r="G104" s="117">
        <f t="shared" si="30"/>
        <v>500</v>
      </c>
      <c r="H104" s="117">
        <f t="shared" si="30"/>
        <v>500</v>
      </c>
      <c r="I104" s="105">
        <f t="shared" si="30"/>
        <v>500</v>
      </c>
    </row>
    <row r="105" spans="1:9" ht="32.1" customHeight="1" x14ac:dyDescent="0.2">
      <c r="A105" s="127" t="s">
        <v>18</v>
      </c>
      <c r="B105" s="99">
        <v>200</v>
      </c>
      <c r="C105" s="10">
        <v>5</v>
      </c>
      <c r="D105" s="11">
        <v>1</v>
      </c>
      <c r="E105" s="12" t="s">
        <v>57</v>
      </c>
      <c r="F105" s="13">
        <v>240</v>
      </c>
      <c r="G105" s="157">
        <v>500</v>
      </c>
      <c r="H105" s="157">
        <v>500</v>
      </c>
      <c r="I105" s="158">
        <v>500</v>
      </c>
    </row>
    <row r="106" spans="1:9" ht="18.75" hidden="1" customHeight="1" x14ac:dyDescent="0.2">
      <c r="A106" s="37" t="s">
        <v>19</v>
      </c>
      <c r="B106" s="99">
        <v>200</v>
      </c>
      <c r="C106" s="10">
        <v>5</v>
      </c>
      <c r="D106" s="11">
        <v>1</v>
      </c>
      <c r="E106" s="12" t="s">
        <v>57</v>
      </c>
      <c r="F106" s="13">
        <v>800</v>
      </c>
      <c r="G106" s="117">
        <f>G108+G107</f>
        <v>0</v>
      </c>
      <c r="H106" s="117">
        <f t="shared" ref="H106:I106" si="31">H108+H107</f>
        <v>0</v>
      </c>
      <c r="I106" s="105">
        <f t="shared" si="31"/>
        <v>0</v>
      </c>
    </row>
    <row r="107" spans="1:9" ht="18.75" hidden="1" customHeight="1" x14ac:dyDescent="0.2">
      <c r="A107" s="37" t="s">
        <v>36</v>
      </c>
      <c r="B107" s="99">
        <v>200</v>
      </c>
      <c r="C107" s="10">
        <v>5</v>
      </c>
      <c r="D107" s="11">
        <v>1</v>
      </c>
      <c r="E107" s="12" t="s">
        <v>57</v>
      </c>
      <c r="F107" s="13">
        <v>830</v>
      </c>
      <c r="G107" s="157">
        <v>0</v>
      </c>
      <c r="H107" s="157">
        <v>0</v>
      </c>
      <c r="I107" s="158">
        <v>0</v>
      </c>
    </row>
    <row r="108" spans="1:9" ht="18" hidden="1" customHeight="1" x14ac:dyDescent="0.2">
      <c r="A108" s="124" t="s">
        <v>20</v>
      </c>
      <c r="B108" s="99">
        <v>200</v>
      </c>
      <c r="C108" s="10">
        <v>5</v>
      </c>
      <c r="D108" s="11">
        <v>1</v>
      </c>
      <c r="E108" s="12" t="s">
        <v>57</v>
      </c>
      <c r="F108" s="13">
        <v>850</v>
      </c>
      <c r="G108" s="157">
        <v>0</v>
      </c>
      <c r="H108" s="157">
        <v>0</v>
      </c>
      <c r="I108" s="158">
        <v>0</v>
      </c>
    </row>
    <row r="109" spans="1:9" ht="18" hidden="1" customHeight="1" x14ac:dyDescent="0.2">
      <c r="A109" s="82" t="s">
        <v>58</v>
      </c>
      <c r="B109" s="197">
        <v>200</v>
      </c>
      <c r="C109" s="16">
        <v>5</v>
      </c>
      <c r="D109" s="16">
        <v>2</v>
      </c>
      <c r="E109" s="47"/>
      <c r="F109" s="18" t="s">
        <v>7</v>
      </c>
      <c r="G109" s="116">
        <f>G110</f>
        <v>0</v>
      </c>
      <c r="H109" s="116">
        <f t="shared" ref="H109:I112" si="32">H110</f>
        <v>0</v>
      </c>
      <c r="I109" s="104">
        <f t="shared" si="32"/>
        <v>0</v>
      </c>
    </row>
    <row r="110" spans="1:9" ht="18" hidden="1" customHeight="1" x14ac:dyDescent="0.2">
      <c r="A110" s="82" t="s">
        <v>9</v>
      </c>
      <c r="B110" s="197">
        <v>200</v>
      </c>
      <c r="C110" s="16">
        <v>5</v>
      </c>
      <c r="D110" s="16">
        <v>2</v>
      </c>
      <c r="E110" s="47" t="s">
        <v>10</v>
      </c>
      <c r="F110" s="18"/>
      <c r="G110" s="116">
        <f>G111</f>
        <v>0</v>
      </c>
      <c r="H110" s="117">
        <f t="shared" si="32"/>
        <v>0</v>
      </c>
      <c r="I110" s="105">
        <f t="shared" si="32"/>
        <v>0</v>
      </c>
    </row>
    <row r="111" spans="1:9" ht="18" hidden="1" customHeight="1" x14ac:dyDescent="0.2">
      <c r="A111" s="82" t="s">
        <v>124</v>
      </c>
      <c r="B111" s="197">
        <v>200</v>
      </c>
      <c r="C111" s="16">
        <v>5</v>
      </c>
      <c r="D111" s="16">
        <v>2</v>
      </c>
      <c r="E111" s="47" t="s">
        <v>125</v>
      </c>
      <c r="F111" s="18"/>
      <c r="G111" s="116">
        <f>G112+G114</f>
        <v>0</v>
      </c>
      <c r="H111" s="117">
        <f t="shared" si="32"/>
        <v>0</v>
      </c>
      <c r="I111" s="105">
        <f t="shared" si="32"/>
        <v>0</v>
      </c>
    </row>
    <row r="112" spans="1:9" ht="18" hidden="1" customHeight="1" x14ac:dyDescent="0.2">
      <c r="A112" s="37" t="s">
        <v>122</v>
      </c>
      <c r="B112" s="99">
        <v>200</v>
      </c>
      <c r="C112" s="21">
        <v>5</v>
      </c>
      <c r="D112" s="21">
        <v>2</v>
      </c>
      <c r="E112" s="35" t="s">
        <v>125</v>
      </c>
      <c r="F112" s="23">
        <v>200</v>
      </c>
      <c r="G112" s="117">
        <f>G113</f>
        <v>0</v>
      </c>
      <c r="H112" s="117">
        <f t="shared" si="32"/>
        <v>0</v>
      </c>
      <c r="I112" s="105">
        <f t="shared" si="32"/>
        <v>0</v>
      </c>
    </row>
    <row r="113" spans="1:9" ht="18" hidden="1" customHeight="1" x14ac:dyDescent="0.2">
      <c r="A113" s="37" t="s">
        <v>18</v>
      </c>
      <c r="B113" s="99">
        <v>200</v>
      </c>
      <c r="C113" s="21">
        <v>5</v>
      </c>
      <c r="D113" s="21">
        <v>2</v>
      </c>
      <c r="E113" s="35" t="s">
        <v>125</v>
      </c>
      <c r="F113" s="23">
        <v>240</v>
      </c>
      <c r="G113" s="157">
        <v>0</v>
      </c>
      <c r="H113" s="157">
        <v>0</v>
      </c>
      <c r="I113" s="158">
        <v>0</v>
      </c>
    </row>
    <row r="114" spans="1:9" ht="18" hidden="1" customHeight="1" x14ac:dyDescent="0.2">
      <c r="A114" s="37" t="s">
        <v>19</v>
      </c>
      <c r="B114" s="99">
        <v>200</v>
      </c>
      <c r="C114" s="21">
        <v>5</v>
      </c>
      <c r="D114" s="21">
        <v>2</v>
      </c>
      <c r="E114" s="35" t="s">
        <v>125</v>
      </c>
      <c r="F114" s="13">
        <v>800</v>
      </c>
      <c r="G114" s="117">
        <f>G115</f>
        <v>0</v>
      </c>
      <c r="H114" s="117">
        <f t="shared" ref="H114:I114" si="33">H115</f>
        <v>0</v>
      </c>
      <c r="I114" s="105">
        <f t="shared" si="33"/>
        <v>0</v>
      </c>
    </row>
    <row r="115" spans="1:9" ht="18" hidden="1" customHeight="1" x14ac:dyDescent="0.2">
      <c r="A115" s="37" t="s">
        <v>36</v>
      </c>
      <c r="B115" s="99">
        <v>200</v>
      </c>
      <c r="C115" s="21">
        <v>5</v>
      </c>
      <c r="D115" s="21">
        <v>2</v>
      </c>
      <c r="E115" s="35" t="s">
        <v>125</v>
      </c>
      <c r="F115" s="13">
        <v>830</v>
      </c>
      <c r="G115" s="157">
        <v>0</v>
      </c>
      <c r="H115" s="157">
        <v>0</v>
      </c>
      <c r="I115" s="158">
        <v>0</v>
      </c>
    </row>
    <row r="116" spans="1:9" ht="15.95" customHeight="1" x14ac:dyDescent="0.2">
      <c r="A116" s="130" t="s">
        <v>59</v>
      </c>
      <c r="B116" s="197">
        <v>200</v>
      </c>
      <c r="C116" s="3">
        <v>5</v>
      </c>
      <c r="D116" s="4">
        <v>3</v>
      </c>
      <c r="E116" s="5"/>
      <c r="F116" s="6"/>
      <c r="G116" s="116">
        <f>G117+G139</f>
        <v>15884</v>
      </c>
      <c r="H116" s="116">
        <f>H117+H139</f>
        <v>18587.099999999999</v>
      </c>
      <c r="I116" s="104">
        <f>I117+I139</f>
        <v>12800</v>
      </c>
    </row>
    <row r="117" spans="1:9" ht="48" customHeight="1" x14ac:dyDescent="0.2">
      <c r="A117" s="97" t="s">
        <v>227</v>
      </c>
      <c r="B117" s="197">
        <v>200</v>
      </c>
      <c r="C117" s="3">
        <v>5</v>
      </c>
      <c r="D117" s="4">
        <v>3</v>
      </c>
      <c r="E117" s="5" t="s">
        <v>60</v>
      </c>
      <c r="F117" s="6" t="s">
        <v>7</v>
      </c>
      <c r="G117" s="116">
        <f>G118+G124+G128+G132</f>
        <v>8604.9</v>
      </c>
      <c r="H117" s="116">
        <f>H118+H124+H128+H132</f>
        <v>10482.6</v>
      </c>
      <c r="I117" s="104">
        <f>I118+I124+I128+I132</f>
        <v>12800</v>
      </c>
    </row>
    <row r="118" spans="1:9" ht="46.5" customHeight="1" x14ac:dyDescent="0.2">
      <c r="A118" s="97" t="s">
        <v>160</v>
      </c>
      <c r="B118" s="197">
        <v>200</v>
      </c>
      <c r="C118" s="3">
        <v>5</v>
      </c>
      <c r="D118" s="4">
        <v>3</v>
      </c>
      <c r="E118" s="5" t="s">
        <v>61</v>
      </c>
      <c r="F118" s="6"/>
      <c r="G118" s="116">
        <f>G119</f>
        <v>3850</v>
      </c>
      <c r="H118" s="116">
        <f t="shared" ref="G118:I120" si="34">H119</f>
        <v>3850</v>
      </c>
      <c r="I118" s="104">
        <f t="shared" si="34"/>
        <v>3850</v>
      </c>
    </row>
    <row r="119" spans="1:9" ht="48" customHeight="1" x14ac:dyDescent="0.2">
      <c r="A119" s="37" t="s">
        <v>161</v>
      </c>
      <c r="B119" s="99">
        <v>200</v>
      </c>
      <c r="C119" s="10">
        <v>5</v>
      </c>
      <c r="D119" s="11">
        <v>3</v>
      </c>
      <c r="E119" s="12" t="s">
        <v>62</v>
      </c>
      <c r="F119" s="13"/>
      <c r="G119" s="117">
        <f>G120+G122</f>
        <v>3850</v>
      </c>
      <c r="H119" s="117">
        <f>H120+H122</f>
        <v>3850</v>
      </c>
      <c r="I119" s="105">
        <f>I120+I122</f>
        <v>3850</v>
      </c>
    </row>
    <row r="120" spans="1:9" ht="32.1" customHeight="1" x14ac:dyDescent="0.2">
      <c r="A120" s="37" t="s">
        <v>122</v>
      </c>
      <c r="B120" s="99">
        <v>200</v>
      </c>
      <c r="C120" s="10">
        <v>5</v>
      </c>
      <c r="D120" s="11">
        <v>3</v>
      </c>
      <c r="E120" s="12" t="s">
        <v>62</v>
      </c>
      <c r="F120" s="13">
        <v>200</v>
      </c>
      <c r="G120" s="117">
        <f t="shared" si="34"/>
        <v>3800</v>
      </c>
      <c r="H120" s="117">
        <f t="shared" si="34"/>
        <v>3800</v>
      </c>
      <c r="I120" s="105">
        <f t="shared" si="34"/>
        <v>3800</v>
      </c>
    </row>
    <row r="121" spans="1:9" ht="32.1" customHeight="1" x14ac:dyDescent="0.2">
      <c r="A121" s="37" t="s">
        <v>18</v>
      </c>
      <c r="B121" s="99">
        <v>200</v>
      </c>
      <c r="C121" s="10">
        <v>5</v>
      </c>
      <c r="D121" s="11">
        <v>3</v>
      </c>
      <c r="E121" s="12" t="s">
        <v>62</v>
      </c>
      <c r="F121" s="13">
        <v>240</v>
      </c>
      <c r="G121" s="157">
        <v>3800</v>
      </c>
      <c r="H121" s="157">
        <v>3800</v>
      </c>
      <c r="I121" s="158">
        <v>3800</v>
      </c>
    </row>
    <row r="122" spans="1:9" ht="17.25" customHeight="1" x14ac:dyDescent="0.2">
      <c r="A122" s="37" t="s">
        <v>19</v>
      </c>
      <c r="B122" s="99">
        <v>200</v>
      </c>
      <c r="C122" s="10">
        <v>5</v>
      </c>
      <c r="D122" s="11">
        <v>3</v>
      </c>
      <c r="E122" s="12" t="s">
        <v>62</v>
      </c>
      <c r="F122" s="13">
        <v>800</v>
      </c>
      <c r="G122" s="117">
        <f>G123</f>
        <v>50</v>
      </c>
      <c r="H122" s="117">
        <f>H123</f>
        <v>50</v>
      </c>
      <c r="I122" s="105">
        <f>I123</f>
        <v>50</v>
      </c>
    </row>
    <row r="123" spans="1:9" ht="15" customHeight="1" x14ac:dyDescent="0.2">
      <c r="A123" s="37" t="s">
        <v>20</v>
      </c>
      <c r="B123" s="99">
        <v>200</v>
      </c>
      <c r="C123" s="10">
        <v>5</v>
      </c>
      <c r="D123" s="11">
        <v>3</v>
      </c>
      <c r="E123" s="12" t="s">
        <v>62</v>
      </c>
      <c r="F123" s="13">
        <v>850</v>
      </c>
      <c r="G123" s="157">
        <v>50</v>
      </c>
      <c r="H123" s="157">
        <v>50</v>
      </c>
      <c r="I123" s="158">
        <v>50</v>
      </c>
    </row>
    <row r="124" spans="1:9" ht="48.75" customHeight="1" x14ac:dyDescent="0.2">
      <c r="A124" s="97" t="s">
        <v>162</v>
      </c>
      <c r="B124" s="197">
        <v>200</v>
      </c>
      <c r="C124" s="3">
        <v>5</v>
      </c>
      <c r="D124" s="4">
        <v>3</v>
      </c>
      <c r="E124" s="5" t="s">
        <v>63</v>
      </c>
      <c r="F124" s="6"/>
      <c r="G124" s="116">
        <f t="shared" ref="G124:I126" si="35">G125</f>
        <v>300</v>
      </c>
      <c r="H124" s="116">
        <f t="shared" si="35"/>
        <v>300</v>
      </c>
      <c r="I124" s="104">
        <f t="shared" si="35"/>
        <v>300</v>
      </c>
    </row>
    <row r="125" spans="1:9" ht="47.25" customHeight="1" x14ac:dyDescent="0.2">
      <c r="A125" s="37" t="s">
        <v>163</v>
      </c>
      <c r="B125" s="99">
        <v>200</v>
      </c>
      <c r="C125" s="10">
        <v>5</v>
      </c>
      <c r="D125" s="11">
        <v>3</v>
      </c>
      <c r="E125" s="12" t="s">
        <v>64</v>
      </c>
      <c r="F125" s="13"/>
      <c r="G125" s="117">
        <f t="shared" si="35"/>
        <v>300</v>
      </c>
      <c r="H125" s="117">
        <f t="shared" si="35"/>
        <v>300</v>
      </c>
      <c r="I125" s="105">
        <f t="shared" si="35"/>
        <v>300</v>
      </c>
    </row>
    <row r="126" spans="1:9" ht="32.1" customHeight="1" x14ac:dyDescent="0.2">
      <c r="A126" s="37" t="s">
        <v>122</v>
      </c>
      <c r="B126" s="99">
        <v>200</v>
      </c>
      <c r="C126" s="10">
        <v>5</v>
      </c>
      <c r="D126" s="11">
        <v>3</v>
      </c>
      <c r="E126" s="12" t="s">
        <v>64</v>
      </c>
      <c r="F126" s="13">
        <v>200</v>
      </c>
      <c r="G126" s="117">
        <f t="shared" si="35"/>
        <v>300</v>
      </c>
      <c r="H126" s="117">
        <f t="shared" si="35"/>
        <v>300</v>
      </c>
      <c r="I126" s="105">
        <f t="shared" si="35"/>
        <v>300</v>
      </c>
    </row>
    <row r="127" spans="1:9" ht="32.1" customHeight="1" x14ac:dyDescent="0.2">
      <c r="A127" s="37" t="s">
        <v>18</v>
      </c>
      <c r="B127" s="99">
        <v>200</v>
      </c>
      <c r="C127" s="10">
        <v>5</v>
      </c>
      <c r="D127" s="11">
        <v>3</v>
      </c>
      <c r="E127" s="12" t="s">
        <v>64</v>
      </c>
      <c r="F127" s="13">
        <v>240</v>
      </c>
      <c r="G127" s="157">
        <v>300</v>
      </c>
      <c r="H127" s="157">
        <v>300</v>
      </c>
      <c r="I127" s="158">
        <v>300</v>
      </c>
    </row>
    <row r="128" spans="1:9" ht="62.25" customHeight="1" x14ac:dyDescent="0.2">
      <c r="A128" s="97" t="s">
        <v>164</v>
      </c>
      <c r="B128" s="197">
        <v>200</v>
      </c>
      <c r="C128" s="3">
        <v>5</v>
      </c>
      <c r="D128" s="4">
        <v>3</v>
      </c>
      <c r="E128" s="5" t="s">
        <v>65</v>
      </c>
      <c r="F128" s="6"/>
      <c r="G128" s="116">
        <f t="shared" ref="G128:I130" si="36">G129</f>
        <v>850</v>
      </c>
      <c r="H128" s="116">
        <f t="shared" si="36"/>
        <v>850</v>
      </c>
      <c r="I128" s="104">
        <f t="shared" si="36"/>
        <v>850</v>
      </c>
    </row>
    <row r="129" spans="1:9" ht="66.75" customHeight="1" x14ac:dyDescent="0.2">
      <c r="A129" s="37" t="s">
        <v>165</v>
      </c>
      <c r="B129" s="99">
        <v>200</v>
      </c>
      <c r="C129" s="10">
        <v>5</v>
      </c>
      <c r="D129" s="11">
        <v>3</v>
      </c>
      <c r="E129" s="12" t="s">
        <v>66</v>
      </c>
      <c r="F129" s="13"/>
      <c r="G129" s="117">
        <f t="shared" si="36"/>
        <v>850</v>
      </c>
      <c r="H129" s="117">
        <f t="shared" si="36"/>
        <v>850</v>
      </c>
      <c r="I129" s="105">
        <f t="shared" si="36"/>
        <v>850</v>
      </c>
    </row>
    <row r="130" spans="1:9" ht="32.1" customHeight="1" x14ac:dyDescent="0.2">
      <c r="A130" s="37" t="s">
        <v>122</v>
      </c>
      <c r="B130" s="99">
        <v>200</v>
      </c>
      <c r="C130" s="10">
        <v>5</v>
      </c>
      <c r="D130" s="11">
        <v>3</v>
      </c>
      <c r="E130" s="12" t="s">
        <v>66</v>
      </c>
      <c r="F130" s="13">
        <v>200</v>
      </c>
      <c r="G130" s="117">
        <f t="shared" si="36"/>
        <v>850</v>
      </c>
      <c r="H130" s="117">
        <f t="shared" si="36"/>
        <v>850</v>
      </c>
      <c r="I130" s="105">
        <f t="shared" si="36"/>
        <v>850</v>
      </c>
    </row>
    <row r="131" spans="1:9" ht="32.1" customHeight="1" x14ac:dyDescent="0.2">
      <c r="A131" s="37" t="s">
        <v>18</v>
      </c>
      <c r="B131" s="99">
        <v>200</v>
      </c>
      <c r="C131" s="10">
        <v>5</v>
      </c>
      <c r="D131" s="11">
        <v>3</v>
      </c>
      <c r="E131" s="12" t="s">
        <v>66</v>
      </c>
      <c r="F131" s="13">
        <v>240</v>
      </c>
      <c r="G131" s="157">
        <v>850</v>
      </c>
      <c r="H131" s="157">
        <v>850</v>
      </c>
      <c r="I131" s="158">
        <v>850</v>
      </c>
    </row>
    <row r="132" spans="1:9" ht="63.75" customHeight="1" x14ac:dyDescent="0.2">
      <c r="A132" s="97" t="s">
        <v>166</v>
      </c>
      <c r="B132" s="197">
        <v>200</v>
      </c>
      <c r="C132" s="3">
        <v>5</v>
      </c>
      <c r="D132" s="4">
        <v>3</v>
      </c>
      <c r="E132" s="5" t="s">
        <v>67</v>
      </c>
      <c r="F132" s="6"/>
      <c r="G132" s="116">
        <f>G133+G136</f>
        <v>3604.9</v>
      </c>
      <c r="H132" s="116">
        <f t="shared" ref="G132:I134" si="37">H133</f>
        <v>5482.6</v>
      </c>
      <c r="I132" s="104">
        <f t="shared" si="37"/>
        <v>7800</v>
      </c>
    </row>
    <row r="133" spans="1:9" ht="63.95" customHeight="1" x14ac:dyDescent="0.2">
      <c r="A133" s="37" t="s">
        <v>167</v>
      </c>
      <c r="B133" s="99">
        <v>200</v>
      </c>
      <c r="C133" s="10">
        <v>5</v>
      </c>
      <c r="D133" s="11">
        <v>3</v>
      </c>
      <c r="E133" s="12" t="s">
        <v>68</v>
      </c>
      <c r="F133" s="13"/>
      <c r="G133" s="117">
        <f t="shared" si="37"/>
        <v>3604.9</v>
      </c>
      <c r="H133" s="117">
        <f t="shared" si="37"/>
        <v>5482.6</v>
      </c>
      <c r="I133" s="105">
        <f t="shared" si="37"/>
        <v>7800</v>
      </c>
    </row>
    <row r="134" spans="1:9" ht="32.1" customHeight="1" x14ac:dyDescent="0.2">
      <c r="A134" s="37" t="s">
        <v>122</v>
      </c>
      <c r="B134" s="99">
        <v>200</v>
      </c>
      <c r="C134" s="10">
        <v>5</v>
      </c>
      <c r="D134" s="11">
        <v>3</v>
      </c>
      <c r="E134" s="12" t="s">
        <v>68</v>
      </c>
      <c r="F134" s="13">
        <v>200</v>
      </c>
      <c r="G134" s="117">
        <f>G135</f>
        <v>3604.9</v>
      </c>
      <c r="H134" s="117">
        <f t="shared" si="37"/>
        <v>5482.6</v>
      </c>
      <c r="I134" s="105">
        <f t="shared" si="37"/>
        <v>7800</v>
      </c>
    </row>
    <row r="135" spans="1:9" ht="32.1" customHeight="1" x14ac:dyDescent="0.2">
      <c r="A135" s="124" t="s">
        <v>18</v>
      </c>
      <c r="B135" s="99">
        <v>200</v>
      </c>
      <c r="C135" s="10">
        <v>5</v>
      </c>
      <c r="D135" s="11">
        <v>3</v>
      </c>
      <c r="E135" s="12" t="s">
        <v>68</v>
      </c>
      <c r="F135" s="13">
        <v>240</v>
      </c>
      <c r="G135" s="157">
        <v>3604.9</v>
      </c>
      <c r="H135" s="157">
        <v>5482.6</v>
      </c>
      <c r="I135" s="158">
        <v>7800</v>
      </c>
    </row>
    <row r="136" spans="1:9" ht="63.75" hidden="1" customHeight="1" x14ac:dyDescent="0.2">
      <c r="A136" s="124" t="s">
        <v>130</v>
      </c>
      <c r="B136" s="99">
        <v>200</v>
      </c>
      <c r="C136" s="10">
        <v>5</v>
      </c>
      <c r="D136" s="11">
        <v>3</v>
      </c>
      <c r="E136" s="12" t="s">
        <v>168</v>
      </c>
      <c r="F136" s="13"/>
      <c r="G136" s="117">
        <f t="shared" ref="G136:I137" si="38">G137</f>
        <v>0</v>
      </c>
      <c r="H136" s="117">
        <f t="shared" si="38"/>
        <v>0</v>
      </c>
      <c r="I136" s="105">
        <f t="shared" si="38"/>
        <v>0</v>
      </c>
    </row>
    <row r="137" spans="1:9" ht="32.1" hidden="1" customHeight="1" x14ac:dyDescent="0.2">
      <c r="A137" s="37" t="s">
        <v>122</v>
      </c>
      <c r="B137" s="99">
        <v>200</v>
      </c>
      <c r="C137" s="10">
        <v>5</v>
      </c>
      <c r="D137" s="11">
        <v>3</v>
      </c>
      <c r="E137" s="12" t="s">
        <v>168</v>
      </c>
      <c r="F137" s="13">
        <v>200</v>
      </c>
      <c r="G137" s="117">
        <f t="shared" si="38"/>
        <v>0</v>
      </c>
      <c r="H137" s="117">
        <f t="shared" si="38"/>
        <v>0</v>
      </c>
      <c r="I137" s="105">
        <f t="shared" si="38"/>
        <v>0</v>
      </c>
    </row>
    <row r="138" spans="1:9" ht="32.1" hidden="1" customHeight="1" x14ac:dyDescent="0.2">
      <c r="A138" s="124" t="s">
        <v>18</v>
      </c>
      <c r="B138" s="99">
        <v>200</v>
      </c>
      <c r="C138" s="10">
        <v>5</v>
      </c>
      <c r="D138" s="11">
        <v>3</v>
      </c>
      <c r="E138" s="12" t="s">
        <v>168</v>
      </c>
      <c r="F138" s="13">
        <v>240</v>
      </c>
      <c r="G138" s="157">
        <v>0</v>
      </c>
      <c r="H138" s="157">
        <v>0</v>
      </c>
      <c r="I138" s="158">
        <v>0</v>
      </c>
    </row>
    <row r="139" spans="1:9" ht="15.95" customHeight="1" x14ac:dyDescent="0.2">
      <c r="A139" s="97" t="s">
        <v>9</v>
      </c>
      <c r="B139" s="197">
        <v>200</v>
      </c>
      <c r="C139" s="3">
        <v>5</v>
      </c>
      <c r="D139" s="4">
        <v>3</v>
      </c>
      <c r="E139" s="5" t="s">
        <v>10</v>
      </c>
      <c r="F139" s="6" t="s">
        <v>7</v>
      </c>
      <c r="G139" s="116">
        <f>G143+G146+G140</f>
        <v>7279.1</v>
      </c>
      <c r="H139" s="116">
        <f t="shared" ref="H139:I139" si="39">H143+H146+H140</f>
        <v>8104.5</v>
      </c>
      <c r="I139" s="159">
        <f t="shared" si="39"/>
        <v>0</v>
      </c>
    </row>
    <row r="140" spans="1:9" ht="32.1" hidden="1" customHeight="1" x14ac:dyDescent="0.2">
      <c r="A140" s="82" t="s">
        <v>169</v>
      </c>
      <c r="B140" s="99">
        <v>200</v>
      </c>
      <c r="C140" s="16">
        <v>5</v>
      </c>
      <c r="D140" s="16">
        <v>3</v>
      </c>
      <c r="E140" s="47" t="s">
        <v>170</v>
      </c>
      <c r="F140" s="18"/>
      <c r="G140" s="133">
        <f>G141</f>
        <v>0</v>
      </c>
      <c r="H140" s="133">
        <f t="shared" ref="H140:I141" si="40">H141</f>
        <v>0</v>
      </c>
      <c r="I140" s="133">
        <f t="shared" si="40"/>
        <v>0</v>
      </c>
    </row>
    <row r="141" spans="1:9" ht="32.1" hidden="1" customHeight="1" x14ac:dyDescent="0.2">
      <c r="A141" s="124" t="s">
        <v>122</v>
      </c>
      <c r="B141" s="99">
        <v>200</v>
      </c>
      <c r="C141" s="21">
        <v>5</v>
      </c>
      <c r="D141" s="21">
        <v>3</v>
      </c>
      <c r="E141" s="35" t="s">
        <v>170</v>
      </c>
      <c r="F141" s="23"/>
      <c r="G141" s="122">
        <f>G142</f>
        <v>0</v>
      </c>
      <c r="H141" s="122">
        <f t="shared" si="40"/>
        <v>0</v>
      </c>
      <c r="I141" s="122">
        <f t="shared" si="40"/>
        <v>0</v>
      </c>
    </row>
    <row r="142" spans="1:9" ht="32.1" hidden="1" customHeight="1" x14ac:dyDescent="0.2">
      <c r="A142" s="124" t="s">
        <v>18</v>
      </c>
      <c r="B142" s="99">
        <v>200</v>
      </c>
      <c r="C142" s="21">
        <v>5</v>
      </c>
      <c r="D142" s="21">
        <v>3</v>
      </c>
      <c r="E142" s="35" t="s">
        <v>170</v>
      </c>
      <c r="F142" s="23"/>
      <c r="G142" s="151">
        <v>0</v>
      </c>
      <c r="H142" s="151">
        <v>0</v>
      </c>
      <c r="I142" s="158">
        <v>0</v>
      </c>
    </row>
    <row r="143" spans="1:9" ht="125.25" hidden="1" customHeight="1" x14ac:dyDescent="0.2">
      <c r="A143" s="97" t="s">
        <v>171</v>
      </c>
      <c r="B143" s="99">
        <v>200</v>
      </c>
      <c r="C143" s="3">
        <v>5</v>
      </c>
      <c r="D143" s="4">
        <v>3</v>
      </c>
      <c r="E143" s="5" t="s">
        <v>172</v>
      </c>
      <c r="F143" s="6"/>
      <c r="G143" s="116">
        <f>G144</f>
        <v>0</v>
      </c>
      <c r="H143" s="116">
        <f>H144</f>
        <v>0</v>
      </c>
      <c r="I143" s="104">
        <v>0</v>
      </c>
    </row>
    <row r="144" spans="1:9" ht="19.5" hidden="1" customHeight="1" x14ac:dyDescent="0.2">
      <c r="A144" s="37" t="s">
        <v>19</v>
      </c>
      <c r="B144" s="99">
        <v>200</v>
      </c>
      <c r="C144" s="10">
        <v>5</v>
      </c>
      <c r="D144" s="11">
        <v>3</v>
      </c>
      <c r="E144" s="12" t="s">
        <v>172</v>
      </c>
      <c r="F144" s="13">
        <v>800</v>
      </c>
      <c r="G144" s="117">
        <f>G145</f>
        <v>0</v>
      </c>
      <c r="H144" s="117">
        <f>H145</f>
        <v>0</v>
      </c>
      <c r="I144" s="105">
        <v>0</v>
      </c>
    </row>
    <row r="145" spans="1:9" ht="45.75" hidden="1" customHeight="1" x14ac:dyDescent="0.2">
      <c r="A145" s="37" t="s">
        <v>173</v>
      </c>
      <c r="B145" s="99">
        <v>200</v>
      </c>
      <c r="C145" s="10">
        <v>5</v>
      </c>
      <c r="D145" s="11">
        <v>3</v>
      </c>
      <c r="E145" s="12" t="s">
        <v>172</v>
      </c>
      <c r="F145" s="13">
        <v>810</v>
      </c>
      <c r="G145" s="117">
        <v>0</v>
      </c>
      <c r="H145" s="117">
        <v>0</v>
      </c>
      <c r="I145" s="105">
        <v>0</v>
      </c>
    </row>
    <row r="146" spans="1:9" ht="127.5" customHeight="1" x14ac:dyDescent="0.2">
      <c r="A146" s="82" t="s">
        <v>174</v>
      </c>
      <c r="B146" s="197">
        <v>200</v>
      </c>
      <c r="C146" s="16">
        <v>5</v>
      </c>
      <c r="D146" s="16">
        <v>3</v>
      </c>
      <c r="E146" s="47" t="s">
        <v>175</v>
      </c>
      <c r="F146" s="18"/>
      <c r="G146" s="133">
        <f t="shared" ref="G146:I147" si="41">G147</f>
        <v>7279.1</v>
      </c>
      <c r="H146" s="133">
        <f t="shared" si="41"/>
        <v>8104.5</v>
      </c>
      <c r="I146" s="104">
        <f t="shared" si="41"/>
        <v>0</v>
      </c>
    </row>
    <row r="147" spans="1:9" ht="33" customHeight="1" x14ac:dyDescent="0.2">
      <c r="A147" s="124" t="s">
        <v>122</v>
      </c>
      <c r="B147" s="99">
        <v>200</v>
      </c>
      <c r="C147" s="21">
        <v>5</v>
      </c>
      <c r="D147" s="21">
        <v>3</v>
      </c>
      <c r="E147" s="35" t="s">
        <v>175</v>
      </c>
      <c r="F147" s="23">
        <v>200</v>
      </c>
      <c r="G147" s="122">
        <f t="shared" si="41"/>
        <v>7279.1</v>
      </c>
      <c r="H147" s="122">
        <f t="shared" si="41"/>
        <v>8104.5</v>
      </c>
      <c r="I147" s="105">
        <f t="shared" si="41"/>
        <v>0</v>
      </c>
    </row>
    <row r="148" spans="1:9" ht="33" customHeight="1" x14ac:dyDescent="0.2">
      <c r="A148" s="124" t="s">
        <v>18</v>
      </c>
      <c r="B148" s="99">
        <v>200</v>
      </c>
      <c r="C148" s="21">
        <v>5</v>
      </c>
      <c r="D148" s="21">
        <v>3</v>
      </c>
      <c r="E148" s="35" t="s">
        <v>175</v>
      </c>
      <c r="F148" s="23">
        <v>240</v>
      </c>
      <c r="G148" s="151">
        <v>7279.1</v>
      </c>
      <c r="H148" s="151">
        <v>8104.5</v>
      </c>
      <c r="I148" s="158">
        <v>0</v>
      </c>
    </row>
    <row r="149" spans="1:9" ht="15.95" customHeight="1" x14ac:dyDescent="0.2">
      <c r="A149" s="82" t="s">
        <v>73</v>
      </c>
      <c r="B149" s="197">
        <v>200</v>
      </c>
      <c r="C149" s="16">
        <v>8</v>
      </c>
      <c r="D149" s="16" t="s">
        <v>7</v>
      </c>
      <c r="E149" s="47" t="s">
        <v>7</v>
      </c>
      <c r="F149" s="18" t="s">
        <v>7</v>
      </c>
      <c r="G149" s="133">
        <f>G150</f>
        <v>11913.1</v>
      </c>
      <c r="H149" s="133">
        <f>H150</f>
        <v>11550</v>
      </c>
      <c r="I149" s="107">
        <f>I150</f>
        <v>11550</v>
      </c>
    </row>
    <row r="150" spans="1:9" ht="15.95" customHeight="1" x14ac:dyDescent="0.2">
      <c r="A150" s="82" t="s">
        <v>74</v>
      </c>
      <c r="B150" s="197">
        <v>200</v>
      </c>
      <c r="C150" s="16">
        <v>8</v>
      </c>
      <c r="D150" s="16">
        <v>1</v>
      </c>
      <c r="E150" s="47" t="s">
        <v>7</v>
      </c>
      <c r="F150" s="18" t="s">
        <v>7</v>
      </c>
      <c r="G150" s="133">
        <f>G151</f>
        <v>11913.1</v>
      </c>
      <c r="H150" s="133">
        <f t="shared" ref="H150:I150" si="42">H151</f>
        <v>11550</v>
      </c>
      <c r="I150" s="104">
        <f t="shared" si="42"/>
        <v>11550</v>
      </c>
    </row>
    <row r="151" spans="1:9" ht="61.5" customHeight="1" x14ac:dyDescent="0.2">
      <c r="A151" s="82" t="s">
        <v>231</v>
      </c>
      <c r="B151" s="197">
        <v>200</v>
      </c>
      <c r="C151" s="16">
        <v>8</v>
      </c>
      <c r="D151" s="16">
        <v>1</v>
      </c>
      <c r="E151" s="47" t="s">
        <v>75</v>
      </c>
      <c r="F151" s="18" t="s">
        <v>7</v>
      </c>
      <c r="G151" s="133">
        <f>G152+G155+G165+G168+G171</f>
        <v>11913.1</v>
      </c>
      <c r="H151" s="133">
        <f t="shared" ref="H151:I151" si="43">H152+H155+H165+H168+H171</f>
        <v>11550</v>
      </c>
      <c r="I151" s="104">
        <f t="shared" si="43"/>
        <v>11550</v>
      </c>
    </row>
    <row r="152" spans="1:9" ht="96.75" customHeight="1" x14ac:dyDescent="0.2">
      <c r="A152" s="82" t="s">
        <v>232</v>
      </c>
      <c r="B152" s="197">
        <v>200</v>
      </c>
      <c r="C152" s="16">
        <v>8</v>
      </c>
      <c r="D152" s="16">
        <v>1</v>
      </c>
      <c r="E152" s="47" t="s">
        <v>76</v>
      </c>
      <c r="F152" s="18"/>
      <c r="G152" s="133">
        <f t="shared" ref="G152:I153" si="44">G153</f>
        <v>300</v>
      </c>
      <c r="H152" s="133">
        <f t="shared" si="44"/>
        <v>300</v>
      </c>
      <c r="I152" s="104">
        <f t="shared" si="44"/>
        <v>300</v>
      </c>
    </row>
    <row r="153" spans="1:9" ht="32.1" customHeight="1" x14ac:dyDescent="0.2">
      <c r="A153" s="124" t="s">
        <v>122</v>
      </c>
      <c r="B153" s="99">
        <v>200</v>
      </c>
      <c r="C153" s="21">
        <v>8</v>
      </c>
      <c r="D153" s="21">
        <v>1</v>
      </c>
      <c r="E153" s="35" t="s">
        <v>76</v>
      </c>
      <c r="F153" s="23">
        <v>200</v>
      </c>
      <c r="G153" s="122">
        <f t="shared" si="44"/>
        <v>300</v>
      </c>
      <c r="H153" s="122">
        <f t="shared" si="44"/>
        <v>300</v>
      </c>
      <c r="I153" s="106">
        <f t="shared" si="44"/>
        <v>300</v>
      </c>
    </row>
    <row r="154" spans="1:9" ht="32.1" customHeight="1" x14ac:dyDescent="0.2">
      <c r="A154" s="124" t="s">
        <v>18</v>
      </c>
      <c r="B154" s="99">
        <v>200</v>
      </c>
      <c r="C154" s="21">
        <v>8</v>
      </c>
      <c r="D154" s="21">
        <v>1</v>
      </c>
      <c r="E154" s="35" t="s">
        <v>76</v>
      </c>
      <c r="F154" s="23">
        <v>240</v>
      </c>
      <c r="G154" s="151">
        <v>300</v>
      </c>
      <c r="H154" s="151">
        <v>300</v>
      </c>
      <c r="I154" s="160">
        <v>300</v>
      </c>
    </row>
    <row r="155" spans="1:9" ht="50.25" customHeight="1" x14ac:dyDescent="0.2">
      <c r="A155" s="82" t="s">
        <v>233</v>
      </c>
      <c r="B155" s="197">
        <v>200</v>
      </c>
      <c r="C155" s="16">
        <v>8</v>
      </c>
      <c r="D155" s="16">
        <v>1</v>
      </c>
      <c r="E155" s="47" t="s">
        <v>77</v>
      </c>
      <c r="F155" s="18"/>
      <c r="G155" s="133">
        <f>G156+G158+G160+G162</f>
        <v>11246.7</v>
      </c>
      <c r="H155" s="133">
        <f>H156+H158+H162</f>
        <v>11250</v>
      </c>
      <c r="I155" s="104">
        <f>I156+I158+I162</f>
        <v>11250</v>
      </c>
    </row>
    <row r="156" spans="1:9" ht="78.75" customHeight="1" x14ac:dyDescent="0.2">
      <c r="A156" s="124" t="s">
        <v>13</v>
      </c>
      <c r="B156" s="99">
        <v>200</v>
      </c>
      <c r="C156" s="10">
        <v>8</v>
      </c>
      <c r="D156" s="11">
        <v>1</v>
      </c>
      <c r="E156" s="12" t="s">
        <v>77</v>
      </c>
      <c r="F156" s="13">
        <v>100</v>
      </c>
      <c r="G156" s="117">
        <f>G157</f>
        <v>5996.7</v>
      </c>
      <c r="H156" s="117">
        <f>H157</f>
        <v>6000</v>
      </c>
      <c r="I156" s="105">
        <f>I157</f>
        <v>6000</v>
      </c>
    </row>
    <row r="157" spans="1:9" ht="15.75" x14ac:dyDescent="0.2">
      <c r="A157" s="98" t="s">
        <v>78</v>
      </c>
      <c r="B157" s="99">
        <v>200</v>
      </c>
      <c r="C157" s="10">
        <v>8</v>
      </c>
      <c r="D157" s="11">
        <v>1</v>
      </c>
      <c r="E157" s="12" t="s">
        <v>77</v>
      </c>
      <c r="F157" s="13">
        <v>110</v>
      </c>
      <c r="G157" s="157">
        <v>5996.7</v>
      </c>
      <c r="H157" s="157">
        <v>6000</v>
      </c>
      <c r="I157" s="158">
        <v>6000</v>
      </c>
    </row>
    <row r="158" spans="1:9" ht="32.1" customHeight="1" x14ac:dyDescent="0.2">
      <c r="A158" s="37" t="s">
        <v>122</v>
      </c>
      <c r="B158" s="99">
        <v>200</v>
      </c>
      <c r="C158" s="20">
        <v>8</v>
      </c>
      <c r="D158" s="21">
        <v>1</v>
      </c>
      <c r="E158" s="12" t="s">
        <v>77</v>
      </c>
      <c r="F158" s="23">
        <v>200</v>
      </c>
      <c r="G158" s="118">
        <f>G159</f>
        <v>5200</v>
      </c>
      <c r="H158" s="118">
        <f>H159</f>
        <v>5200</v>
      </c>
      <c r="I158" s="106">
        <f>I159</f>
        <v>5200</v>
      </c>
    </row>
    <row r="159" spans="1:9" ht="32.1" customHeight="1" x14ac:dyDescent="0.2">
      <c r="A159" s="124" t="s">
        <v>18</v>
      </c>
      <c r="B159" s="99">
        <v>200</v>
      </c>
      <c r="C159" s="25">
        <v>8</v>
      </c>
      <c r="D159" s="26">
        <v>1</v>
      </c>
      <c r="E159" s="12" t="s">
        <v>77</v>
      </c>
      <c r="F159" s="28">
        <v>240</v>
      </c>
      <c r="G159" s="203">
        <v>5200</v>
      </c>
      <c r="H159" s="203">
        <v>5200</v>
      </c>
      <c r="I159" s="204">
        <v>5200</v>
      </c>
    </row>
    <row r="160" spans="1:9" ht="16.5" hidden="1" customHeight="1" x14ac:dyDescent="0.2">
      <c r="A160" s="127" t="s">
        <v>85</v>
      </c>
      <c r="B160" s="99">
        <v>200</v>
      </c>
      <c r="C160" s="20">
        <v>8</v>
      </c>
      <c r="D160" s="21">
        <v>1</v>
      </c>
      <c r="E160" s="12" t="s">
        <v>77</v>
      </c>
      <c r="F160" s="23">
        <v>300</v>
      </c>
      <c r="G160" s="122">
        <f>G161</f>
        <v>0</v>
      </c>
      <c r="H160" s="122">
        <f t="shared" ref="H160:I160" si="45">H161</f>
        <v>0</v>
      </c>
      <c r="I160" s="122">
        <f t="shared" si="45"/>
        <v>0</v>
      </c>
    </row>
    <row r="161" spans="1:9" ht="30" hidden="1" customHeight="1" x14ac:dyDescent="0.2">
      <c r="A161" s="127" t="s">
        <v>177</v>
      </c>
      <c r="B161" s="99">
        <v>200</v>
      </c>
      <c r="C161" s="25">
        <v>8</v>
      </c>
      <c r="D161" s="26">
        <v>1</v>
      </c>
      <c r="E161" s="12" t="s">
        <v>77</v>
      </c>
      <c r="F161" s="23">
        <v>320</v>
      </c>
      <c r="G161" s="151">
        <v>0</v>
      </c>
      <c r="H161" s="151">
        <v>0</v>
      </c>
      <c r="I161" s="152">
        <v>0</v>
      </c>
    </row>
    <row r="162" spans="1:9" ht="15.95" customHeight="1" x14ac:dyDescent="0.2">
      <c r="A162" s="124" t="s">
        <v>19</v>
      </c>
      <c r="B162" s="99">
        <v>200</v>
      </c>
      <c r="C162" s="10">
        <v>8</v>
      </c>
      <c r="D162" s="11">
        <v>1</v>
      </c>
      <c r="E162" s="12" t="s">
        <v>77</v>
      </c>
      <c r="F162" s="13">
        <v>800</v>
      </c>
      <c r="G162" s="117">
        <f>G164+G163</f>
        <v>50</v>
      </c>
      <c r="H162" s="117">
        <f>H164</f>
        <v>50</v>
      </c>
      <c r="I162" s="105">
        <f>I164</f>
        <v>50</v>
      </c>
    </row>
    <row r="163" spans="1:9" ht="15.95" hidden="1" customHeight="1" x14ac:dyDescent="0.2">
      <c r="A163" s="37" t="s">
        <v>36</v>
      </c>
      <c r="B163" s="99">
        <v>200</v>
      </c>
      <c r="C163" s="21">
        <v>8</v>
      </c>
      <c r="D163" s="21">
        <v>1</v>
      </c>
      <c r="E163" s="12" t="s">
        <v>77</v>
      </c>
      <c r="F163" s="13">
        <v>830</v>
      </c>
      <c r="G163" s="157">
        <v>0</v>
      </c>
      <c r="H163" s="157">
        <v>0</v>
      </c>
      <c r="I163" s="158">
        <v>0</v>
      </c>
    </row>
    <row r="164" spans="1:9" ht="15.95" customHeight="1" x14ac:dyDescent="0.2">
      <c r="A164" s="124" t="s">
        <v>20</v>
      </c>
      <c r="B164" s="99">
        <v>200</v>
      </c>
      <c r="C164" s="10">
        <v>8</v>
      </c>
      <c r="D164" s="11">
        <v>1</v>
      </c>
      <c r="E164" s="12" t="s">
        <v>77</v>
      </c>
      <c r="F164" s="13">
        <v>850</v>
      </c>
      <c r="G164" s="157">
        <v>50</v>
      </c>
      <c r="H164" s="157">
        <v>50</v>
      </c>
      <c r="I164" s="158">
        <v>50</v>
      </c>
    </row>
    <row r="165" spans="1:9" ht="66.75" customHeight="1" x14ac:dyDescent="0.2">
      <c r="A165" s="82" t="s">
        <v>130</v>
      </c>
      <c r="B165" s="197">
        <v>200</v>
      </c>
      <c r="C165" s="15">
        <v>8</v>
      </c>
      <c r="D165" s="16">
        <v>1</v>
      </c>
      <c r="E165" s="5" t="s">
        <v>79</v>
      </c>
      <c r="F165" s="18"/>
      <c r="G165" s="119">
        <f t="shared" ref="G165:I166" si="46">G166</f>
        <v>366.4</v>
      </c>
      <c r="H165" s="119">
        <f t="shared" si="46"/>
        <v>0</v>
      </c>
      <c r="I165" s="107">
        <f t="shared" si="46"/>
        <v>0</v>
      </c>
    </row>
    <row r="166" spans="1:9" ht="81" customHeight="1" x14ac:dyDescent="0.2">
      <c r="A166" s="124" t="s">
        <v>13</v>
      </c>
      <c r="B166" s="99">
        <v>200</v>
      </c>
      <c r="C166" s="20">
        <v>8</v>
      </c>
      <c r="D166" s="21">
        <v>1</v>
      </c>
      <c r="E166" s="12" t="s">
        <v>79</v>
      </c>
      <c r="F166" s="23">
        <v>100</v>
      </c>
      <c r="G166" s="118">
        <f t="shared" si="46"/>
        <v>366.4</v>
      </c>
      <c r="H166" s="118">
        <f t="shared" si="46"/>
        <v>0</v>
      </c>
      <c r="I166" s="106">
        <f t="shared" si="46"/>
        <v>0</v>
      </c>
    </row>
    <row r="167" spans="1:9" ht="15.95" customHeight="1" x14ac:dyDescent="0.2">
      <c r="A167" s="98" t="s">
        <v>78</v>
      </c>
      <c r="B167" s="99">
        <v>200</v>
      </c>
      <c r="C167" s="20">
        <v>8</v>
      </c>
      <c r="D167" s="21">
        <v>1</v>
      </c>
      <c r="E167" s="12" t="s">
        <v>79</v>
      </c>
      <c r="F167" s="23">
        <v>110</v>
      </c>
      <c r="G167" s="151">
        <f>137.1+229.3</f>
        <v>366.4</v>
      </c>
      <c r="H167" s="154">
        <v>0</v>
      </c>
      <c r="I167" s="155">
        <v>0</v>
      </c>
    </row>
    <row r="168" spans="1:9" ht="65.25" hidden="1" customHeight="1" x14ac:dyDescent="0.2">
      <c r="A168" s="97" t="s">
        <v>178</v>
      </c>
      <c r="B168" s="99">
        <v>200</v>
      </c>
      <c r="C168" s="3">
        <v>8</v>
      </c>
      <c r="D168" s="4">
        <v>1</v>
      </c>
      <c r="E168" s="5" t="s">
        <v>179</v>
      </c>
      <c r="F168" s="6"/>
      <c r="G168" s="116">
        <f t="shared" ref="G168:I169" si="47">G169</f>
        <v>0</v>
      </c>
      <c r="H168" s="116">
        <f t="shared" si="47"/>
        <v>0</v>
      </c>
      <c r="I168" s="104">
        <f t="shared" si="47"/>
        <v>0</v>
      </c>
    </row>
    <row r="169" spans="1:9" ht="36" hidden="1" customHeight="1" x14ac:dyDescent="0.2">
      <c r="A169" s="124" t="s">
        <v>50</v>
      </c>
      <c r="B169" s="99">
        <v>200</v>
      </c>
      <c r="C169" s="10">
        <v>8</v>
      </c>
      <c r="D169" s="11">
        <v>1</v>
      </c>
      <c r="E169" s="12" t="s">
        <v>179</v>
      </c>
      <c r="F169" s="13">
        <v>200</v>
      </c>
      <c r="G169" s="117">
        <f t="shared" si="47"/>
        <v>0</v>
      </c>
      <c r="H169" s="117">
        <f t="shared" si="47"/>
        <v>0</v>
      </c>
      <c r="I169" s="105">
        <f t="shared" si="47"/>
        <v>0</v>
      </c>
    </row>
    <row r="170" spans="1:9" ht="15.95" hidden="1" customHeight="1" x14ac:dyDescent="0.2">
      <c r="A170" s="124" t="s">
        <v>18</v>
      </c>
      <c r="B170" s="99">
        <v>200</v>
      </c>
      <c r="C170" s="10">
        <v>8</v>
      </c>
      <c r="D170" s="11">
        <v>1</v>
      </c>
      <c r="E170" s="12" t="s">
        <v>179</v>
      </c>
      <c r="F170" s="13">
        <v>240</v>
      </c>
      <c r="G170" s="117">
        <v>0</v>
      </c>
      <c r="H170" s="117">
        <v>0</v>
      </c>
      <c r="I170" s="105">
        <v>0</v>
      </c>
    </row>
    <row r="171" spans="1:9" ht="64.5" hidden="1" customHeight="1" x14ac:dyDescent="0.2">
      <c r="A171" s="97" t="s">
        <v>180</v>
      </c>
      <c r="B171" s="99">
        <v>200</v>
      </c>
      <c r="C171" s="3">
        <v>8</v>
      </c>
      <c r="D171" s="4">
        <v>1</v>
      </c>
      <c r="E171" s="5" t="s">
        <v>181</v>
      </c>
      <c r="F171" s="6"/>
      <c r="G171" s="116">
        <f>G172</f>
        <v>0</v>
      </c>
      <c r="H171" s="116">
        <f t="shared" ref="H171:I172" si="48">H172</f>
        <v>0</v>
      </c>
      <c r="I171" s="104">
        <f t="shared" si="48"/>
        <v>0</v>
      </c>
    </row>
    <row r="172" spans="1:9" ht="29.25" hidden="1" customHeight="1" x14ac:dyDescent="0.2">
      <c r="A172" s="124" t="s">
        <v>50</v>
      </c>
      <c r="B172" s="99">
        <v>200</v>
      </c>
      <c r="C172" s="10">
        <v>8</v>
      </c>
      <c r="D172" s="11">
        <v>1</v>
      </c>
      <c r="E172" s="12" t="s">
        <v>181</v>
      </c>
      <c r="F172" s="23">
        <v>200</v>
      </c>
      <c r="G172" s="117">
        <f>G173</f>
        <v>0</v>
      </c>
      <c r="H172" s="117">
        <f t="shared" si="48"/>
        <v>0</v>
      </c>
      <c r="I172" s="105">
        <f t="shared" si="48"/>
        <v>0</v>
      </c>
    </row>
    <row r="173" spans="1:9" ht="33" hidden="1" customHeight="1" x14ac:dyDescent="0.2">
      <c r="A173" s="124" t="s">
        <v>18</v>
      </c>
      <c r="B173" s="99">
        <v>200</v>
      </c>
      <c r="C173" s="10">
        <v>8</v>
      </c>
      <c r="D173" s="11">
        <v>1</v>
      </c>
      <c r="E173" s="12" t="s">
        <v>181</v>
      </c>
      <c r="F173" s="23">
        <v>240</v>
      </c>
      <c r="G173" s="117">
        <v>0</v>
      </c>
      <c r="H173" s="117">
        <v>0</v>
      </c>
      <c r="I173" s="105">
        <v>0</v>
      </c>
    </row>
    <row r="174" spans="1:9" ht="15.95" customHeight="1" x14ac:dyDescent="0.2">
      <c r="A174" s="130" t="s">
        <v>81</v>
      </c>
      <c r="B174" s="197">
        <v>200</v>
      </c>
      <c r="C174" s="15">
        <v>10</v>
      </c>
      <c r="D174" s="21"/>
      <c r="E174" s="12"/>
      <c r="F174" s="23"/>
      <c r="G174" s="119">
        <f t="shared" ref="G174:I177" si="49">G175</f>
        <v>362.7</v>
      </c>
      <c r="H174" s="119">
        <f t="shared" si="49"/>
        <v>362.7</v>
      </c>
      <c r="I174" s="107">
        <f t="shared" si="49"/>
        <v>362.7</v>
      </c>
    </row>
    <row r="175" spans="1:9" ht="15.95" customHeight="1" x14ac:dyDescent="0.2">
      <c r="A175" s="130" t="s">
        <v>82</v>
      </c>
      <c r="B175" s="197">
        <v>200</v>
      </c>
      <c r="C175" s="15">
        <v>10</v>
      </c>
      <c r="D175" s="16">
        <v>1</v>
      </c>
      <c r="E175" s="17" t="s">
        <v>7</v>
      </c>
      <c r="F175" s="18" t="s">
        <v>7</v>
      </c>
      <c r="G175" s="119">
        <f t="shared" si="49"/>
        <v>362.7</v>
      </c>
      <c r="H175" s="119">
        <f t="shared" si="49"/>
        <v>362.7</v>
      </c>
      <c r="I175" s="107">
        <f t="shared" si="49"/>
        <v>362.7</v>
      </c>
    </row>
    <row r="176" spans="1:9" ht="15.95" customHeight="1" x14ac:dyDescent="0.2">
      <c r="A176" s="161" t="s">
        <v>83</v>
      </c>
      <c r="B176" s="99">
        <v>200</v>
      </c>
      <c r="C176" s="25">
        <v>10</v>
      </c>
      <c r="D176" s="26">
        <v>1</v>
      </c>
      <c r="E176" s="36" t="s">
        <v>10</v>
      </c>
      <c r="F176" s="28" t="s">
        <v>7</v>
      </c>
      <c r="G176" s="120">
        <f t="shared" si="49"/>
        <v>362.7</v>
      </c>
      <c r="H176" s="120">
        <f t="shared" si="49"/>
        <v>362.7</v>
      </c>
      <c r="I176" s="108">
        <f t="shared" si="49"/>
        <v>362.7</v>
      </c>
    </row>
    <row r="177" spans="1:9" ht="32.1" customHeight="1" x14ac:dyDescent="0.2">
      <c r="A177" s="37" t="s">
        <v>84</v>
      </c>
      <c r="B177" s="99">
        <v>200</v>
      </c>
      <c r="C177" s="10">
        <v>10</v>
      </c>
      <c r="D177" s="11">
        <v>1</v>
      </c>
      <c r="E177" s="12" t="s">
        <v>120</v>
      </c>
      <c r="F177" s="13" t="s">
        <v>7</v>
      </c>
      <c r="G177" s="117">
        <f t="shared" si="49"/>
        <v>362.7</v>
      </c>
      <c r="H177" s="117">
        <f t="shared" si="49"/>
        <v>362.7</v>
      </c>
      <c r="I177" s="105">
        <f t="shared" si="49"/>
        <v>362.7</v>
      </c>
    </row>
    <row r="178" spans="1:9" ht="15.95" customHeight="1" x14ac:dyDescent="0.2">
      <c r="A178" s="127" t="s">
        <v>85</v>
      </c>
      <c r="B178" s="99">
        <v>200</v>
      </c>
      <c r="C178" s="20">
        <v>10</v>
      </c>
      <c r="D178" s="21">
        <v>1</v>
      </c>
      <c r="E178" s="12" t="s">
        <v>120</v>
      </c>
      <c r="F178" s="23">
        <v>300</v>
      </c>
      <c r="G178" s="118">
        <f>G180+G179</f>
        <v>362.7</v>
      </c>
      <c r="H178" s="118">
        <f t="shared" ref="H178:I178" si="50">H180+H179</f>
        <v>362.7</v>
      </c>
      <c r="I178" s="106">
        <f t="shared" si="50"/>
        <v>362.7</v>
      </c>
    </row>
    <row r="179" spans="1:9" ht="27.75" customHeight="1" x14ac:dyDescent="0.2">
      <c r="A179" s="43" t="s">
        <v>182</v>
      </c>
      <c r="B179" s="99">
        <v>200</v>
      </c>
      <c r="C179" s="20">
        <v>10</v>
      </c>
      <c r="D179" s="21">
        <v>1</v>
      </c>
      <c r="E179" s="35" t="s">
        <v>120</v>
      </c>
      <c r="F179" s="23">
        <v>310</v>
      </c>
      <c r="G179" s="154">
        <v>362.7</v>
      </c>
      <c r="H179" s="154">
        <v>362.7</v>
      </c>
      <c r="I179" s="155">
        <v>362.7</v>
      </c>
    </row>
    <row r="180" spans="1:9" ht="31.5" hidden="1" customHeight="1" x14ac:dyDescent="0.2">
      <c r="A180" s="127" t="s">
        <v>177</v>
      </c>
      <c r="B180" s="99">
        <v>200</v>
      </c>
      <c r="C180" s="20">
        <v>10</v>
      </c>
      <c r="D180" s="21">
        <v>1</v>
      </c>
      <c r="E180" s="35" t="s">
        <v>120</v>
      </c>
      <c r="F180" s="23">
        <v>320</v>
      </c>
      <c r="G180" s="118">
        <f>120.9-120.9</f>
        <v>0</v>
      </c>
      <c r="H180" s="118">
        <v>0</v>
      </c>
      <c r="I180" s="106">
        <v>0</v>
      </c>
    </row>
    <row r="181" spans="1:9" ht="15.95" customHeight="1" x14ac:dyDescent="0.2">
      <c r="A181" s="129" t="s">
        <v>86</v>
      </c>
      <c r="B181" s="197">
        <v>200</v>
      </c>
      <c r="C181" s="30">
        <v>11</v>
      </c>
      <c r="D181" s="31" t="s">
        <v>7</v>
      </c>
      <c r="E181" s="32" t="s">
        <v>7</v>
      </c>
      <c r="F181" s="33" t="s">
        <v>7</v>
      </c>
      <c r="G181" s="121">
        <f>G182</f>
        <v>900</v>
      </c>
      <c r="H181" s="121">
        <f>H182</f>
        <v>900</v>
      </c>
      <c r="I181" s="109">
        <f>I182</f>
        <v>900</v>
      </c>
    </row>
    <row r="182" spans="1:9" ht="31.5" x14ac:dyDescent="0.2">
      <c r="A182" s="82" t="s">
        <v>89</v>
      </c>
      <c r="B182" s="197">
        <v>200</v>
      </c>
      <c r="C182" s="16">
        <v>11</v>
      </c>
      <c r="D182" s="16">
        <v>5</v>
      </c>
      <c r="E182" s="47" t="s">
        <v>7</v>
      </c>
      <c r="F182" s="18" t="s">
        <v>7</v>
      </c>
      <c r="G182" s="119">
        <f>G183</f>
        <v>900</v>
      </c>
      <c r="H182" s="119">
        <f t="shared" ref="H182:I182" si="51">H183</f>
        <v>900</v>
      </c>
      <c r="I182" s="107">
        <f t="shared" si="51"/>
        <v>900</v>
      </c>
    </row>
    <row r="183" spans="1:9" ht="63" x14ac:dyDescent="0.2">
      <c r="A183" s="82" t="s">
        <v>224</v>
      </c>
      <c r="B183" s="197">
        <v>200</v>
      </c>
      <c r="C183" s="16">
        <v>11</v>
      </c>
      <c r="D183" s="16">
        <v>5</v>
      </c>
      <c r="E183" s="47" t="s">
        <v>87</v>
      </c>
      <c r="F183" s="18"/>
      <c r="G183" s="119">
        <f t="shared" ref="G183:I185" si="52">G184</f>
        <v>900</v>
      </c>
      <c r="H183" s="119">
        <f t="shared" si="52"/>
        <v>900</v>
      </c>
      <c r="I183" s="107">
        <f t="shared" si="52"/>
        <v>900</v>
      </c>
    </row>
    <row r="184" spans="1:9" ht="61.5" customHeight="1" x14ac:dyDescent="0.2">
      <c r="A184" s="124" t="s">
        <v>225</v>
      </c>
      <c r="B184" s="99">
        <v>200</v>
      </c>
      <c r="C184" s="21">
        <v>11</v>
      </c>
      <c r="D184" s="21">
        <v>5</v>
      </c>
      <c r="E184" s="35" t="s">
        <v>88</v>
      </c>
      <c r="F184" s="23" t="s">
        <v>7</v>
      </c>
      <c r="G184" s="118">
        <f>G185+G187</f>
        <v>900</v>
      </c>
      <c r="H184" s="118">
        <f t="shared" si="52"/>
        <v>900</v>
      </c>
      <c r="I184" s="106">
        <f t="shared" si="52"/>
        <v>900</v>
      </c>
    </row>
    <row r="185" spans="1:9" ht="36" customHeight="1" x14ac:dyDescent="0.2">
      <c r="A185" s="37" t="s">
        <v>122</v>
      </c>
      <c r="B185" s="99">
        <v>200</v>
      </c>
      <c r="C185" s="10">
        <v>11</v>
      </c>
      <c r="D185" s="11">
        <v>5</v>
      </c>
      <c r="E185" s="12" t="s">
        <v>88</v>
      </c>
      <c r="F185" s="13">
        <v>200</v>
      </c>
      <c r="G185" s="117">
        <f t="shared" si="52"/>
        <v>900</v>
      </c>
      <c r="H185" s="117">
        <f t="shared" si="52"/>
        <v>900</v>
      </c>
      <c r="I185" s="105">
        <f t="shared" si="52"/>
        <v>900</v>
      </c>
    </row>
    <row r="186" spans="1:9" ht="36" customHeight="1" x14ac:dyDescent="0.2">
      <c r="A186" s="127" t="s">
        <v>18</v>
      </c>
      <c r="B186" s="99">
        <v>200</v>
      </c>
      <c r="C186" s="10">
        <v>11</v>
      </c>
      <c r="D186" s="11">
        <v>5</v>
      </c>
      <c r="E186" s="12" t="s">
        <v>88</v>
      </c>
      <c r="F186" s="23">
        <v>240</v>
      </c>
      <c r="G186" s="154">
        <v>900</v>
      </c>
      <c r="H186" s="154">
        <v>900</v>
      </c>
      <c r="I186" s="155">
        <v>900</v>
      </c>
    </row>
    <row r="187" spans="1:9" ht="33.75" hidden="1" customHeight="1" x14ac:dyDescent="0.2">
      <c r="A187" s="37" t="s">
        <v>151</v>
      </c>
      <c r="B187" s="99">
        <v>200</v>
      </c>
      <c r="C187" s="10">
        <v>11</v>
      </c>
      <c r="D187" s="11">
        <v>5</v>
      </c>
      <c r="E187" s="12" t="s">
        <v>88</v>
      </c>
      <c r="F187" s="23">
        <v>400</v>
      </c>
      <c r="G187" s="118">
        <f>G188</f>
        <v>0</v>
      </c>
      <c r="H187" s="118">
        <f>H188</f>
        <v>0</v>
      </c>
      <c r="I187" s="106">
        <f>I188</f>
        <v>0</v>
      </c>
    </row>
    <row r="188" spans="1:9" ht="21" hidden="1" customHeight="1" x14ac:dyDescent="0.2">
      <c r="A188" s="9" t="s">
        <v>152</v>
      </c>
      <c r="B188" s="99">
        <v>200</v>
      </c>
      <c r="C188" s="10">
        <v>11</v>
      </c>
      <c r="D188" s="11">
        <v>5</v>
      </c>
      <c r="E188" s="12" t="s">
        <v>88</v>
      </c>
      <c r="F188" s="23">
        <v>410</v>
      </c>
      <c r="G188" s="118">
        <f>1200-1200</f>
        <v>0</v>
      </c>
      <c r="H188" s="118">
        <v>0</v>
      </c>
      <c r="I188" s="106">
        <v>0</v>
      </c>
    </row>
    <row r="189" spans="1:9" ht="20.100000000000001" customHeight="1" x14ac:dyDescent="0.2">
      <c r="A189" s="82" t="s">
        <v>90</v>
      </c>
      <c r="B189" s="197">
        <v>200</v>
      </c>
      <c r="C189" s="16">
        <v>99</v>
      </c>
      <c r="D189" s="16"/>
      <c r="E189" s="47" t="s">
        <v>7</v>
      </c>
      <c r="F189" s="18" t="s">
        <v>7</v>
      </c>
      <c r="G189" s="133">
        <f t="shared" ref="G189:I193" si="53">G190</f>
        <v>0</v>
      </c>
      <c r="H189" s="133">
        <f t="shared" si="53"/>
        <v>1128.5</v>
      </c>
      <c r="I189" s="19">
        <f t="shared" si="53"/>
        <v>2294.3000000000002</v>
      </c>
    </row>
    <row r="190" spans="1:9" ht="20.100000000000001" customHeight="1" x14ac:dyDescent="0.2">
      <c r="A190" s="124" t="s">
        <v>90</v>
      </c>
      <c r="B190" s="99">
        <v>200</v>
      </c>
      <c r="C190" s="21">
        <v>99</v>
      </c>
      <c r="D190" s="21">
        <v>99</v>
      </c>
      <c r="E190" s="35"/>
      <c r="F190" s="23"/>
      <c r="G190" s="122">
        <f t="shared" si="53"/>
        <v>0</v>
      </c>
      <c r="H190" s="122">
        <f t="shared" si="53"/>
        <v>1128.5</v>
      </c>
      <c r="I190" s="24">
        <f t="shared" si="53"/>
        <v>2294.3000000000002</v>
      </c>
    </row>
    <row r="191" spans="1:9" ht="20.100000000000001" customHeight="1" x14ac:dyDescent="0.2">
      <c r="A191" s="124" t="s">
        <v>9</v>
      </c>
      <c r="B191" s="99">
        <v>200</v>
      </c>
      <c r="C191" s="21">
        <v>99</v>
      </c>
      <c r="D191" s="21">
        <v>99</v>
      </c>
      <c r="E191" s="35" t="s">
        <v>10</v>
      </c>
      <c r="F191" s="23"/>
      <c r="G191" s="122">
        <f t="shared" si="53"/>
        <v>0</v>
      </c>
      <c r="H191" s="122">
        <f t="shared" si="53"/>
        <v>1128.5</v>
      </c>
      <c r="I191" s="24">
        <f t="shared" si="53"/>
        <v>2294.3000000000002</v>
      </c>
    </row>
    <row r="192" spans="1:9" ht="20.100000000000001" customHeight="1" x14ac:dyDescent="0.2">
      <c r="A192" s="124" t="s">
        <v>90</v>
      </c>
      <c r="B192" s="99">
        <v>200</v>
      </c>
      <c r="C192" s="21">
        <v>99</v>
      </c>
      <c r="D192" s="21">
        <v>99</v>
      </c>
      <c r="E192" s="35" t="s">
        <v>91</v>
      </c>
      <c r="F192" s="23"/>
      <c r="G192" s="122">
        <f t="shared" si="53"/>
        <v>0</v>
      </c>
      <c r="H192" s="122">
        <f t="shared" si="53"/>
        <v>1128.5</v>
      </c>
      <c r="I192" s="24">
        <f t="shared" si="53"/>
        <v>2294.3000000000002</v>
      </c>
    </row>
    <row r="193" spans="1:9" ht="20.100000000000001" customHeight="1" x14ac:dyDescent="0.2">
      <c r="A193" s="124" t="s">
        <v>90</v>
      </c>
      <c r="B193" s="99">
        <v>200</v>
      </c>
      <c r="C193" s="21">
        <v>99</v>
      </c>
      <c r="D193" s="21">
        <v>99</v>
      </c>
      <c r="E193" s="35" t="s">
        <v>91</v>
      </c>
      <c r="F193" s="23">
        <v>900</v>
      </c>
      <c r="G193" s="122">
        <f t="shared" si="53"/>
        <v>0</v>
      </c>
      <c r="H193" s="122">
        <f t="shared" si="53"/>
        <v>1128.5</v>
      </c>
      <c r="I193" s="24">
        <f t="shared" si="53"/>
        <v>2294.3000000000002</v>
      </c>
    </row>
    <row r="194" spans="1:9" ht="20.100000000000001" customHeight="1" x14ac:dyDescent="0.2">
      <c r="A194" s="124" t="s">
        <v>90</v>
      </c>
      <c r="B194" s="99">
        <v>200</v>
      </c>
      <c r="C194" s="21">
        <v>99</v>
      </c>
      <c r="D194" s="21">
        <v>99</v>
      </c>
      <c r="E194" s="35" t="s">
        <v>91</v>
      </c>
      <c r="F194" s="23">
        <v>990</v>
      </c>
      <c r="G194" s="151">
        <v>0</v>
      </c>
      <c r="H194" s="151">
        <v>1128.5</v>
      </c>
      <c r="I194" s="152">
        <v>2294.3000000000002</v>
      </c>
    </row>
    <row r="195" spans="1:9" ht="22.5" customHeight="1" x14ac:dyDescent="0.25">
      <c r="A195" s="162" t="s">
        <v>92</v>
      </c>
      <c r="B195" s="162"/>
      <c r="C195" s="162"/>
      <c r="D195" s="162"/>
      <c r="E195" s="113"/>
      <c r="F195" s="163"/>
      <c r="G195" s="133">
        <f>G10+G58+G65+G71+G90+G149+G174+G181+G189</f>
        <v>98177.800000000017</v>
      </c>
      <c r="H195" s="133">
        <f>H10+H58+H65+H71+H90+H149+H174+H181+H189</f>
        <v>63065.5</v>
      </c>
      <c r="I195" s="107">
        <f>I10+I58+I65+I71+I90+I149+I174+I181+I189</f>
        <v>46190.6</v>
      </c>
    </row>
    <row r="196" spans="1:9" ht="12.75" customHeight="1" x14ac:dyDescent="0.25">
      <c r="A196" s="49"/>
      <c r="B196" s="49"/>
      <c r="C196" s="58"/>
      <c r="D196" s="58"/>
      <c r="E196" s="57"/>
      <c r="F196" s="55"/>
      <c r="G196" s="55"/>
      <c r="H196" s="55"/>
      <c r="I196" s="56"/>
    </row>
    <row r="197" spans="1:9" ht="12.75" customHeight="1" x14ac:dyDescent="0.2">
      <c r="A197" s="49"/>
      <c r="B197" s="49"/>
      <c r="C197" s="59"/>
      <c r="D197" s="59"/>
      <c r="E197" s="56"/>
      <c r="F197" s="59"/>
      <c r="G197" s="59"/>
      <c r="H197" s="59"/>
      <c r="I197" s="59"/>
    </row>
    <row r="198" spans="1:9" ht="14.25" customHeight="1" x14ac:dyDescent="0.2">
      <c r="A198" s="49"/>
      <c r="B198" s="49"/>
      <c r="C198" s="58"/>
      <c r="D198" s="58"/>
      <c r="E198" s="59"/>
      <c r="F198" s="55"/>
      <c r="G198" s="55"/>
      <c r="H198" s="55"/>
      <c r="I198" s="56"/>
    </row>
    <row r="199" spans="1:9" ht="15.75" x14ac:dyDescent="0.25">
      <c r="A199" s="50"/>
      <c r="B199" s="50"/>
      <c r="C199" s="60"/>
      <c r="D199" s="60"/>
      <c r="E199" s="56"/>
      <c r="F199" s="60"/>
      <c r="G199" s="60"/>
      <c r="H199" s="60"/>
      <c r="I199" s="60"/>
    </row>
    <row r="200" spans="1:9" ht="15.75" x14ac:dyDescent="0.25">
      <c r="A200" s="61"/>
      <c r="B200" s="61"/>
    </row>
    <row r="201" spans="1:9" ht="15.75" x14ac:dyDescent="0.25">
      <c r="A201" s="61"/>
      <c r="B201" s="61"/>
    </row>
    <row r="202" spans="1:9" ht="15" x14ac:dyDescent="0.2">
      <c r="A202" s="62"/>
      <c r="B202" s="62"/>
    </row>
    <row r="203" spans="1:9" ht="15" x14ac:dyDescent="0.2">
      <c r="A203" s="63"/>
      <c r="B203" s="63"/>
    </row>
    <row r="204" spans="1:9" ht="15" x14ac:dyDescent="0.2">
      <c r="A204" s="62"/>
      <c r="B204" s="62"/>
    </row>
  </sheetData>
  <mergeCells count="11">
    <mergeCell ref="B7:B8"/>
    <mergeCell ref="G1:I1"/>
    <mergeCell ref="G2:I2"/>
    <mergeCell ref="G3:I3"/>
    <mergeCell ref="A5:I5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7" fitToHeight="3" orientation="portrait" r:id="rId1"/>
  <headerFooter alignWithMargins="0">
    <oddFooter>Страница &amp;P из &amp;N</oddFooter>
  </headerFooter>
  <rowBreaks count="1" manualBreakCount="1">
    <brk id="182" max="16383" man="1"/>
  </rowBreaks>
  <ignoredErrors>
    <ignoredError sqref="G111:I112 G184:I189 G151:I152 G80:I82 G60:I64 G46:I50 G20:I25 G12:I14 G84:I87 G114:I123 H113:I11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1"/>
  <sheetViews>
    <sheetView workbookViewId="0">
      <selection activeCell="N15" sqref="N15"/>
    </sheetView>
  </sheetViews>
  <sheetFormatPr defaultRowHeight="15" x14ac:dyDescent="0.25"/>
  <cols>
    <col min="1" max="1" width="39.28515625" customWidth="1"/>
    <col min="10" max="11" width="11" customWidth="1"/>
    <col min="12" max="12" width="10.5703125" customWidth="1"/>
  </cols>
  <sheetData>
    <row r="1" spans="1:13" ht="15.75" x14ac:dyDescent="0.25">
      <c r="A1" s="143"/>
      <c r="B1" s="143"/>
      <c r="C1" s="143"/>
      <c r="D1" s="143"/>
      <c r="E1" s="143"/>
      <c r="F1" s="143"/>
      <c r="G1" s="143"/>
      <c r="H1" s="143"/>
      <c r="I1" s="146"/>
      <c r="J1" s="223" t="s">
        <v>144</v>
      </c>
      <c r="K1" s="236"/>
      <c r="L1" s="236"/>
      <c r="M1" s="143"/>
    </row>
    <row r="2" spans="1:13" ht="42" customHeight="1" x14ac:dyDescent="0.25">
      <c r="A2" s="143"/>
      <c r="B2" s="143"/>
      <c r="C2" s="143"/>
      <c r="D2" s="143"/>
      <c r="E2" s="143"/>
      <c r="F2" s="143"/>
      <c r="G2" s="143"/>
      <c r="H2" s="143"/>
      <c r="I2" s="144"/>
      <c r="J2" s="216" t="s">
        <v>145</v>
      </c>
      <c r="K2" s="235"/>
      <c r="L2" s="235"/>
      <c r="M2" s="143"/>
    </row>
    <row r="3" spans="1:13" ht="19.5" customHeight="1" x14ac:dyDescent="0.25">
      <c r="A3" s="143"/>
      <c r="B3" s="143"/>
      <c r="C3" s="143"/>
      <c r="D3" s="143"/>
      <c r="E3" s="143"/>
      <c r="F3" s="143"/>
      <c r="G3" s="143"/>
      <c r="H3" s="143"/>
      <c r="I3" s="144"/>
      <c r="J3" s="223" t="s">
        <v>223</v>
      </c>
      <c r="K3" s="224"/>
      <c r="L3" s="224"/>
      <c r="M3" s="143"/>
    </row>
    <row r="4" spans="1:13" ht="15.75" x14ac:dyDescent="0.25">
      <c r="A4" s="143"/>
      <c r="B4" s="143"/>
      <c r="C4" s="143"/>
      <c r="D4" s="143"/>
      <c r="E4" s="143"/>
      <c r="F4" s="143"/>
      <c r="G4" s="143"/>
      <c r="H4" s="143"/>
      <c r="I4" s="143"/>
      <c r="J4" s="143"/>
      <c r="K4" s="143"/>
      <c r="L4" s="143"/>
      <c r="M4" s="143"/>
    </row>
    <row r="5" spans="1:13" ht="15.75" x14ac:dyDescent="0.25">
      <c r="A5" s="220" t="s">
        <v>141</v>
      </c>
      <c r="B5" s="220"/>
      <c r="C5" s="220"/>
      <c r="D5" s="220"/>
      <c r="E5" s="220"/>
      <c r="F5" s="220"/>
      <c r="G5" s="220"/>
      <c r="H5" s="220"/>
      <c r="I5" s="220"/>
      <c r="J5" s="220"/>
      <c r="K5" s="234"/>
      <c r="L5" s="234"/>
      <c r="M5" s="143"/>
    </row>
    <row r="6" spans="1:13" ht="15.75" x14ac:dyDescent="0.25">
      <c r="A6" s="220"/>
      <c r="B6" s="220"/>
      <c r="C6" s="220"/>
      <c r="D6" s="220"/>
      <c r="E6" s="220"/>
      <c r="F6" s="220"/>
      <c r="G6" s="220"/>
      <c r="H6" s="220"/>
      <c r="I6" s="220"/>
      <c r="J6" s="220"/>
      <c r="K6" s="234"/>
      <c r="L6" s="234"/>
      <c r="M6" s="143"/>
    </row>
    <row r="7" spans="1:13" ht="21" customHeight="1" x14ac:dyDescent="0.25">
      <c r="A7" s="143"/>
      <c r="B7" s="143"/>
      <c r="C7" s="143"/>
      <c r="D7" s="143"/>
      <c r="E7" s="143"/>
      <c r="F7" s="143"/>
      <c r="G7" s="143"/>
      <c r="H7" s="143"/>
      <c r="I7" s="143"/>
      <c r="J7" s="143"/>
      <c r="K7" s="143"/>
      <c r="L7" s="141" t="s">
        <v>119</v>
      </c>
      <c r="M7" s="143"/>
    </row>
    <row r="8" spans="1:13" ht="39" customHeight="1" x14ac:dyDescent="0.25">
      <c r="A8" s="240" t="s">
        <v>132</v>
      </c>
      <c r="B8" s="237" t="s">
        <v>134</v>
      </c>
      <c r="C8" s="238"/>
      <c r="D8" s="238"/>
      <c r="E8" s="238"/>
      <c r="F8" s="238"/>
      <c r="G8" s="238"/>
      <c r="H8" s="238"/>
      <c r="I8" s="239"/>
      <c r="J8" s="242" t="s">
        <v>133</v>
      </c>
      <c r="K8" s="243"/>
      <c r="L8" s="244"/>
      <c r="M8" s="143"/>
    </row>
    <row r="9" spans="1:13" ht="33" customHeight="1" x14ac:dyDescent="0.25">
      <c r="A9" s="241"/>
      <c r="B9" s="142" t="s">
        <v>96</v>
      </c>
      <c r="C9" s="142" t="s">
        <v>1</v>
      </c>
      <c r="D9" s="142" t="s">
        <v>2</v>
      </c>
      <c r="E9" s="237" t="s">
        <v>3</v>
      </c>
      <c r="F9" s="238"/>
      <c r="G9" s="238"/>
      <c r="H9" s="239"/>
      <c r="I9" s="142" t="s">
        <v>4</v>
      </c>
      <c r="J9" s="142" t="s">
        <v>127</v>
      </c>
      <c r="K9" s="142" t="s">
        <v>137</v>
      </c>
      <c r="L9" s="142" t="s">
        <v>139</v>
      </c>
      <c r="M9" s="143"/>
    </row>
    <row r="10" spans="1:13" ht="15.75" x14ac:dyDescent="0.25">
      <c r="A10" s="147" t="s">
        <v>135</v>
      </c>
      <c r="B10" s="145"/>
      <c r="C10" s="145"/>
      <c r="D10" s="145"/>
      <c r="E10" s="145"/>
      <c r="F10" s="145"/>
      <c r="G10" s="145"/>
      <c r="H10" s="145"/>
      <c r="I10" s="145"/>
      <c r="J10" s="148">
        <f>J11+J13+J15</f>
        <v>48844.400000000009</v>
      </c>
      <c r="K10" s="148">
        <f>K11+K13+K15</f>
        <v>12121.2</v>
      </c>
      <c r="L10" s="148">
        <f>L11+L13</f>
        <v>0</v>
      </c>
      <c r="M10" s="143"/>
    </row>
    <row r="11" spans="1:13" ht="61.5" customHeight="1" x14ac:dyDescent="0.25">
      <c r="A11" s="97" t="s">
        <v>196</v>
      </c>
      <c r="B11" s="145"/>
      <c r="C11" s="145"/>
      <c r="D11" s="145"/>
      <c r="E11" s="145"/>
      <c r="F11" s="145"/>
      <c r="G11" s="145"/>
      <c r="H11" s="145"/>
      <c r="I11" s="145"/>
      <c r="J11" s="149">
        <f>J12</f>
        <v>666.8</v>
      </c>
      <c r="K11" s="149">
        <f>K12</f>
        <v>0</v>
      </c>
      <c r="L11" s="149">
        <f>L12</f>
        <v>0</v>
      </c>
      <c r="M11" s="143"/>
    </row>
    <row r="12" spans="1:13" ht="15.75" x14ac:dyDescent="0.25">
      <c r="A12" s="34" t="s">
        <v>203</v>
      </c>
      <c r="B12" s="175">
        <v>200</v>
      </c>
      <c r="C12" s="175" t="s">
        <v>199</v>
      </c>
      <c r="D12" s="175" t="s">
        <v>198</v>
      </c>
      <c r="E12" s="175" t="s">
        <v>200</v>
      </c>
      <c r="F12" s="175" t="s">
        <v>197</v>
      </c>
      <c r="G12" s="175" t="s">
        <v>201</v>
      </c>
      <c r="H12" s="175" t="s">
        <v>202</v>
      </c>
      <c r="I12" s="176">
        <v>410</v>
      </c>
      <c r="J12" s="177">
        <v>666.8</v>
      </c>
      <c r="K12" s="177">
        <v>0</v>
      </c>
      <c r="L12" s="177">
        <v>0</v>
      </c>
      <c r="M12" s="143"/>
    </row>
    <row r="13" spans="1:13" ht="141.75" customHeight="1" x14ac:dyDescent="0.25">
      <c r="A13" s="97" t="s">
        <v>213</v>
      </c>
      <c r="B13" s="145"/>
      <c r="C13" s="145"/>
      <c r="D13" s="145"/>
      <c r="E13" s="145"/>
      <c r="F13" s="145"/>
      <c r="G13" s="145"/>
      <c r="H13" s="145"/>
      <c r="I13" s="145"/>
      <c r="J13" s="149">
        <f>J14</f>
        <v>47695.8</v>
      </c>
      <c r="K13" s="149">
        <f>K14</f>
        <v>12000</v>
      </c>
      <c r="L13" s="149">
        <f>L14</f>
        <v>0</v>
      </c>
      <c r="M13" s="143"/>
    </row>
    <row r="14" spans="1:13" ht="78.75" customHeight="1" x14ac:dyDescent="0.25">
      <c r="A14" s="34" t="s">
        <v>216</v>
      </c>
      <c r="B14" s="210">
        <v>200</v>
      </c>
      <c r="C14" s="211" t="s">
        <v>217</v>
      </c>
      <c r="D14" s="211" t="s">
        <v>218</v>
      </c>
      <c r="E14" s="211" t="s">
        <v>219</v>
      </c>
      <c r="F14" s="211" t="s">
        <v>197</v>
      </c>
      <c r="G14" s="211" t="s">
        <v>201</v>
      </c>
      <c r="H14" s="211" t="s">
        <v>220</v>
      </c>
      <c r="I14" s="211" t="s">
        <v>221</v>
      </c>
      <c r="J14" s="177">
        <v>47695.8</v>
      </c>
      <c r="K14" s="177">
        <v>12000</v>
      </c>
      <c r="L14" s="177">
        <v>0</v>
      </c>
      <c r="M14" s="143"/>
    </row>
    <row r="15" spans="1:13" ht="141.75" customHeight="1" x14ac:dyDescent="0.25">
      <c r="A15" s="97" t="s">
        <v>215</v>
      </c>
      <c r="B15" s="145"/>
      <c r="C15" s="145"/>
      <c r="D15" s="145"/>
      <c r="E15" s="145"/>
      <c r="F15" s="145"/>
      <c r="G15" s="145"/>
      <c r="H15" s="145"/>
      <c r="I15" s="145"/>
      <c r="J15" s="149">
        <f>J16</f>
        <v>481.8</v>
      </c>
      <c r="K15" s="149">
        <f>K16</f>
        <v>121.2</v>
      </c>
      <c r="L15" s="149">
        <f>L16</f>
        <v>0</v>
      </c>
      <c r="M15" s="143"/>
    </row>
    <row r="16" spans="1:13" ht="78.75" x14ac:dyDescent="0.25">
      <c r="A16" s="34" t="s">
        <v>216</v>
      </c>
      <c r="B16" s="210">
        <v>200</v>
      </c>
      <c r="C16" s="211" t="s">
        <v>217</v>
      </c>
      <c r="D16" s="211" t="s">
        <v>218</v>
      </c>
      <c r="E16" s="211" t="s">
        <v>219</v>
      </c>
      <c r="F16" s="211" t="s">
        <v>197</v>
      </c>
      <c r="G16" s="211" t="s">
        <v>201</v>
      </c>
      <c r="H16" s="211" t="s">
        <v>222</v>
      </c>
      <c r="I16" s="211" t="s">
        <v>221</v>
      </c>
      <c r="J16" s="177">
        <v>481.8</v>
      </c>
      <c r="K16" s="177">
        <v>121.2</v>
      </c>
      <c r="L16" s="177">
        <v>0</v>
      </c>
      <c r="M16" s="143"/>
    </row>
    <row r="17" spans="1:13" ht="15.75" x14ac:dyDescent="0.25">
      <c r="A17" s="143"/>
      <c r="B17" s="143"/>
      <c r="C17" s="143"/>
      <c r="D17" s="143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15.75" x14ac:dyDescent="0.25">
      <c r="A18" s="143"/>
      <c r="B18" s="143"/>
      <c r="C18" s="143"/>
      <c r="D18" s="143"/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 ht="15.75" x14ac:dyDescent="0.25">
      <c r="A19" s="143"/>
      <c r="B19" s="143"/>
      <c r="C19" s="143"/>
      <c r="D19" s="143"/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 ht="15.75" x14ac:dyDescent="0.25">
      <c r="A20" s="143"/>
      <c r="B20" s="143"/>
      <c r="C20" s="143"/>
      <c r="D20" s="143"/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5.75" x14ac:dyDescent="0.25">
      <c r="A21" s="143"/>
      <c r="B21" s="143"/>
      <c r="C21" s="143"/>
      <c r="D21" s="143"/>
      <c r="E21" s="143"/>
      <c r="F21" s="143"/>
      <c r="G21" s="143"/>
      <c r="H21" s="143"/>
      <c r="I21" s="143"/>
      <c r="J21" s="143"/>
      <c r="K21" s="143"/>
      <c r="L21" s="143"/>
      <c r="M21" s="143"/>
    </row>
  </sheetData>
  <mergeCells count="8">
    <mergeCell ref="A5:L6"/>
    <mergeCell ref="J2:L2"/>
    <mergeCell ref="J3:L3"/>
    <mergeCell ref="J1:L1"/>
    <mergeCell ref="E9:H9"/>
    <mergeCell ref="A8:A9"/>
    <mergeCell ref="J8:L8"/>
    <mergeCell ref="B8:I8"/>
  </mergeCells>
  <pageMargins left="0.7" right="0.7" top="0.75" bottom="0.75" header="0.3" footer="0.3"/>
  <pageSetup paperSize="9" orientation="portrait" r:id="rId1"/>
  <ignoredErrors>
    <ignoredError sqref="C12:I12" numberStoredAsText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0"/>
  <sheetViews>
    <sheetView zoomScale="90" zoomScaleNormal="90" workbookViewId="0">
      <selection activeCell="C19" sqref="C19"/>
    </sheetView>
  </sheetViews>
  <sheetFormatPr defaultRowHeight="12.75" x14ac:dyDescent="0.2"/>
  <cols>
    <col min="1" max="1" width="24.5703125" style="91" customWidth="1"/>
    <col min="2" max="2" width="49.28515625" style="91" customWidth="1"/>
    <col min="3" max="3" width="12.42578125" style="91" customWidth="1"/>
    <col min="4" max="4" width="11.5703125" style="91" customWidth="1"/>
    <col min="5" max="5" width="10.5703125" style="91" customWidth="1"/>
    <col min="6" max="258" width="9.140625" style="91"/>
    <col min="259" max="259" width="21.28515625" style="91" customWidth="1"/>
    <col min="260" max="260" width="49.28515625" style="91" customWidth="1"/>
    <col min="261" max="261" width="10.5703125" style="91" customWidth="1"/>
    <col min="262" max="514" width="9.140625" style="91"/>
    <col min="515" max="515" width="21.28515625" style="91" customWidth="1"/>
    <col min="516" max="516" width="49.28515625" style="91" customWidth="1"/>
    <col min="517" max="517" width="10.5703125" style="91" customWidth="1"/>
    <col min="518" max="770" width="9.140625" style="91"/>
    <col min="771" max="771" width="21.28515625" style="91" customWidth="1"/>
    <col min="772" max="772" width="49.28515625" style="91" customWidth="1"/>
    <col min="773" max="773" width="10.5703125" style="91" customWidth="1"/>
    <col min="774" max="1026" width="9.140625" style="91"/>
    <col min="1027" max="1027" width="21.28515625" style="91" customWidth="1"/>
    <col min="1028" max="1028" width="49.28515625" style="91" customWidth="1"/>
    <col min="1029" max="1029" width="10.5703125" style="91" customWidth="1"/>
    <col min="1030" max="1282" width="9.140625" style="91"/>
    <col min="1283" max="1283" width="21.28515625" style="91" customWidth="1"/>
    <col min="1284" max="1284" width="49.28515625" style="91" customWidth="1"/>
    <col min="1285" max="1285" width="10.5703125" style="91" customWidth="1"/>
    <col min="1286" max="1538" width="9.140625" style="91"/>
    <col min="1539" max="1539" width="21.28515625" style="91" customWidth="1"/>
    <col min="1540" max="1540" width="49.28515625" style="91" customWidth="1"/>
    <col min="1541" max="1541" width="10.5703125" style="91" customWidth="1"/>
    <col min="1542" max="1794" width="9.140625" style="91"/>
    <col min="1795" max="1795" width="21.28515625" style="91" customWidth="1"/>
    <col min="1796" max="1796" width="49.28515625" style="91" customWidth="1"/>
    <col min="1797" max="1797" width="10.5703125" style="91" customWidth="1"/>
    <col min="1798" max="2050" width="9.140625" style="91"/>
    <col min="2051" max="2051" width="21.28515625" style="91" customWidth="1"/>
    <col min="2052" max="2052" width="49.28515625" style="91" customWidth="1"/>
    <col min="2053" max="2053" width="10.5703125" style="91" customWidth="1"/>
    <col min="2054" max="2306" width="9.140625" style="91"/>
    <col min="2307" max="2307" width="21.28515625" style="91" customWidth="1"/>
    <col min="2308" max="2308" width="49.28515625" style="91" customWidth="1"/>
    <col min="2309" max="2309" width="10.5703125" style="91" customWidth="1"/>
    <col min="2310" max="2562" width="9.140625" style="91"/>
    <col min="2563" max="2563" width="21.28515625" style="91" customWidth="1"/>
    <col min="2564" max="2564" width="49.28515625" style="91" customWidth="1"/>
    <col min="2565" max="2565" width="10.5703125" style="91" customWidth="1"/>
    <col min="2566" max="2818" width="9.140625" style="91"/>
    <col min="2819" max="2819" width="21.28515625" style="91" customWidth="1"/>
    <col min="2820" max="2820" width="49.28515625" style="91" customWidth="1"/>
    <col min="2821" max="2821" width="10.5703125" style="91" customWidth="1"/>
    <col min="2822" max="3074" width="9.140625" style="91"/>
    <col min="3075" max="3075" width="21.28515625" style="91" customWidth="1"/>
    <col min="3076" max="3076" width="49.28515625" style="91" customWidth="1"/>
    <col min="3077" max="3077" width="10.5703125" style="91" customWidth="1"/>
    <col min="3078" max="3330" width="9.140625" style="91"/>
    <col min="3331" max="3331" width="21.28515625" style="91" customWidth="1"/>
    <col min="3332" max="3332" width="49.28515625" style="91" customWidth="1"/>
    <col min="3333" max="3333" width="10.5703125" style="91" customWidth="1"/>
    <col min="3334" max="3586" width="9.140625" style="91"/>
    <col min="3587" max="3587" width="21.28515625" style="91" customWidth="1"/>
    <col min="3588" max="3588" width="49.28515625" style="91" customWidth="1"/>
    <col min="3589" max="3589" width="10.5703125" style="91" customWidth="1"/>
    <col min="3590" max="3842" width="9.140625" style="91"/>
    <col min="3843" max="3843" width="21.28515625" style="91" customWidth="1"/>
    <col min="3844" max="3844" width="49.28515625" style="91" customWidth="1"/>
    <col min="3845" max="3845" width="10.5703125" style="91" customWidth="1"/>
    <col min="3846" max="4098" width="9.140625" style="91"/>
    <col min="4099" max="4099" width="21.28515625" style="91" customWidth="1"/>
    <col min="4100" max="4100" width="49.28515625" style="91" customWidth="1"/>
    <col min="4101" max="4101" width="10.5703125" style="91" customWidth="1"/>
    <col min="4102" max="4354" width="9.140625" style="91"/>
    <col min="4355" max="4355" width="21.28515625" style="91" customWidth="1"/>
    <col min="4356" max="4356" width="49.28515625" style="91" customWidth="1"/>
    <col min="4357" max="4357" width="10.5703125" style="91" customWidth="1"/>
    <col min="4358" max="4610" width="9.140625" style="91"/>
    <col min="4611" max="4611" width="21.28515625" style="91" customWidth="1"/>
    <col min="4612" max="4612" width="49.28515625" style="91" customWidth="1"/>
    <col min="4613" max="4613" width="10.5703125" style="91" customWidth="1"/>
    <col min="4614" max="4866" width="9.140625" style="91"/>
    <col min="4867" max="4867" width="21.28515625" style="91" customWidth="1"/>
    <col min="4868" max="4868" width="49.28515625" style="91" customWidth="1"/>
    <col min="4869" max="4869" width="10.5703125" style="91" customWidth="1"/>
    <col min="4870" max="5122" width="9.140625" style="91"/>
    <col min="5123" max="5123" width="21.28515625" style="91" customWidth="1"/>
    <col min="5124" max="5124" width="49.28515625" style="91" customWidth="1"/>
    <col min="5125" max="5125" width="10.5703125" style="91" customWidth="1"/>
    <col min="5126" max="5378" width="9.140625" style="91"/>
    <col min="5379" max="5379" width="21.28515625" style="91" customWidth="1"/>
    <col min="5380" max="5380" width="49.28515625" style="91" customWidth="1"/>
    <col min="5381" max="5381" width="10.5703125" style="91" customWidth="1"/>
    <col min="5382" max="5634" width="9.140625" style="91"/>
    <col min="5635" max="5635" width="21.28515625" style="91" customWidth="1"/>
    <col min="5636" max="5636" width="49.28515625" style="91" customWidth="1"/>
    <col min="5637" max="5637" width="10.5703125" style="91" customWidth="1"/>
    <col min="5638" max="5890" width="9.140625" style="91"/>
    <col min="5891" max="5891" width="21.28515625" style="91" customWidth="1"/>
    <col min="5892" max="5892" width="49.28515625" style="91" customWidth="1"/>
    <col min="5893" max="5893" width="10.5703125" style="91" customWidth="1"/>
    <col min="5894" max="6146" width="9.140625" style="91"/>
    <col min="6147" max="6147" width="21.28515625" style="91" customWidth="1"/>
    <col min="6148" max="6148" width="49.28515625" style="91" customWidth="1"/>
    <col min="6149" max="6149" width="10.5703125" style="91" customWidth="1"/>
    <col min="6150" max="6402" width="9.140625" style="91"/>
    <col min="6403" max="6403" width="21.28515625" style="91" customWidth="1"/>
    <col min="6404" max="6404" width="49.28515625" style="91" customWidth="1"/>
    <col min="6405" max="6405" width="10.5703125" style="91" customWidth="1"/>
    <col min="6406" max="6658" width="9.140625" style="91"/>
    <col min="6659" max="6659" width="21.28515625" style="91" customWidth="1"/>
    <col min="6660" max="6660" width="49.28515625" style="91" customWidth="1"/>
    <col min="6661" max="6661" width="10.5703125" style="91" customWidth="1"/>
    <col min="6662" max="6914" width="9.140625" style="91"/>
    <col min="6915" max="6915" width="21.28515625" style="91" customWidth="1"/>
    <col min="6916" max="6916" width="49.28515625" style="91" customWidth="1"/>
    <col min="6917" max="6917" width="10.5703125" style="91" customWidth="1"/>
    <col min="6918" max="7170" width="9.140625" style="91"/>
    <col min="7171" max="7171" width="21.28515625" style="91" customWidth="1"/>
    <col min="7172" max="7172" width="49.28515625" style="91" customWidth="1"/>
    <col min="7173" max="7173" width="10.5703125" style="91" customWidth="1"/>
    <col min="7174" max="7426" width="9.140625" style="91"/>
    <col min="7427" max="7427" width="21.28515625" style="91" customWidth="1"/>
    <col min="7428" max="7428" width="49.28515625" style="91" customWidth="1"/>
    <col min="7429" max="7429" width="10.5703125" style="91" customWidth="1"/>
    <col min="7430" max="7682" width="9.140625" style="91"/>
    <col min="7683" max="7683" width="21.28515625" style="91" customWidth="1"/>
    <col min="7684" max="7684" width="49.28515625" style="91" customWidth="1"/>
    <col min="7685" max="7685" width="10.5703125" style="91" customWidth="1"/>
    <col min="7686" max="7938" width="9.140625" style="91"/>
    <col min="7939" max="7939" width="21.28515625" style="91" customWidth="1"/>
    <col min="7940" max="7940" width="49.28515625" style="91" customWidth="1"/>
    <col min="7941" max="7941" width="10.5703125" style="91" customWidth="1"/>
    <col min="7942" max="8194" width="9.140625" style="91"/>
    <col min="8195" max="8195" width="21.28515625" style="91" customWidth="1"/>
    <col min="8196" max="8196" width="49.28515625" style="91" customWidth="1"/>
    <col min="8197" max="8197" width="10.5703125" style="91" customWidth="1"/>
    <col min="8198" max="8450" width="9.140625" style="91"/>
    <col min="8451" max="8451" width="21.28515625" style="91" customWidth="1"/>
    <col min="8452" max="8452" width="49.28515625" style="91" customWidth="1"/>
    <col min="8453" max="8453" width="10.5703125" style="91" customWidth="1"/>
    <col min="8454" max="8706" width="9.140625" style="91"/>
    <col min="8707" max="8707" width="21.28515625" style="91" customWidth="1"/>
    <col min="8708" max="8708" width="49.28515625" style="91" customWidth="1"/>
    <col min="8709" max="8709" width="10.5703125" style="91" customWidth="1"/>
    <col min="8710" max="8962" width="9.140625" style="91"/>
    <col min="8963" max="8963" width="21.28515625" style="91" customWidth="1"/>
    <col min="8964" max="8964" width="49.28515625" style="91" customWidth="1"/>
    <col min="8965" max="8965" width="10.5703125" style="91" customWidth="1"/>
    <col min="8966" max="9218" width="9.140625" style="91"/>
    <col min="9219" max="9219" width="21.28515625" style="91" customWidth="1"/>
    <col min="9220" max="9220" width="49.28515625" style="91" customWidth="1"/>
    <col min="9221" max="9221" width="10.5703125" style="91" customWidth="1"/>
    <col min="9222" max="9474" width="9.140625" style="91"/>
    <col min="9475" max="9475" width="21.28515625" style="91" customWidth="1"/>
    <col min="9476" max="9476" width="49.28515625" style="91" customWidth="1"/>
    <col min="9477" max="9477" width="10.5703125" style="91" customWidth="1"/>
    <col min="9478" max="9730" width="9.140625" style="91"/>
    <col min="9731" max="9731" width="21.28515625" style="91" customWidth="1"/>
    <col min="9732" max="9732" width="49.28515625" style="91" customWidth="1"/>
    <col min="9733" max="9733" width="10.5703125" style="91" customWidth="1"/>
    <col min="9734" max="9986" width="9.140625" style="91"/>
    <col min="9987" max="9987" width="21.28515625" style="91" customWidth="1"/>
    <col min="9988" max="9988" width="49.28515625" style="91" customWidth="1"/>
    <col min="9989" max="9989" width="10.5703125" style="91" customWidth="1"/>
    <col min="9990" max="10242" width="9.140625" style="91"/>
    <col min="10243" max="10243" width="21.28515625" style="91" customWidth="1"/>
    <col min="10244" max="10244" width="49.28515625" style="91" customWidth="1"/>
    <col min="10245" max="10245" width="10.5703125" style="91" customWidth="1"/>
    <col min="10246" max="10498" width="9.140625" style="91"/>
    <col min="10499" max="10499" width="21.28515625" style="91" customWidth="1"/>
    <col min="10500" max="10500" width="49.28515625" style="91" customWidth="1"/>
    <col min="10501" max="10501" width="10.5703125" style="91" customWidth="1"/>
    <col min="10502" max="10754" width="9.140625" style="91"/>
    <col min="10755" max="10755" width="21.28515625" style="91" customWidth="1"/>
    <col min="10756" max="10756" width="49.28515625" style="91" customWidth="1"/>
    <col min="10757" max="10757" width="10.5703125" style="91" customWidth="1"/>
    <col min="10758" max="11010" width="9.140625" style="91"/>
    <col min="11011" max="11011" width="21.28515625" style="91" customWidth="1"/>
    <col min="11012" max="11012" width="49.28515625" style="91" customWidth="1"/>
    <col min="11013" max="11013" width="10.5703125" style="91" customWidth="1"/>
    <col min="11014" max="11266" width="9.140625" style="91"/>
    <col min="11267" max="11267" width="21.28515625" style="91" customWidth="1"/>
    <col min="11268" max="11268" width="49.28515625" style="91" customWidth="1"/>
    <col min="11269" max="11269" width="10.5703125" style="91" customWidth="1"/>
    <col min="11270" max="11522" width="9.140625" style="91"/>
    <col min="11523" max="11523" width="21.28515625" style="91" customWidth="1"/>
    <col min="11524" max="11524" width="49.28515625" style="91" customWidth="1"/>
    <col min="11525" max="11525" width="10.5703125" style="91" customWidth="1"/>
    <col min="11526" max="11778" width="9.140625" style="91"/>
    <col min="11779" max="11779" width="21.28515625" style="91" customWidth="1"/>
    <col min="11780" max="11780" width="49.28515625" style="91" customWidth="1"/>
    <col min="11781" max="11781" width="10.5703125" style="91" customWidth="1"/>
    <col min="11782" max="12034" width="9.140625" style="91"/>
    <col min="12035" max="12035" width="21.28515625" style="91" customWidth="1"/>
    <col min="12036" max="12036" width="49.28515625" style="91" customWidth="1"/>
    <col min="12037" max="12037" width="10.5703125" style="91" customWidth="1"/>
    <col min="12038" max="12290" width="9.140625" style="91"/>
    <col min="12291" max="12291" width="21.28515625" style="91" customWidth="1"/>
    <col min="12292" max="12292" width="49.28515625" style="91" customWidth="1"/>
    <col min="12293" max="12293" width="10.5703125" style="91" customWidth="1"/>
    <col min="12294" max="12546" width="9.140625" style="91"/>
    <col min="12547" max="12547" width="21.28515625" style="91" customWidth="1"/>
    <col min="12548" max="12548" width="49.28515625" style="91" customWidth="1"/>
    <col min="12549" max="12549" width="10.5703125" style="91" customWidth="1"/>
    <col min="12550" max="12802" width="9.140625" style="91"/>
    <col min="12803" max="12803" width="21.28515625" style="91" customWidth="1"/>
    <col min="12804" max="12804" width="49.28515625" style="91" customWidth="1"/>
    <col min="12805" max="12805" width="10.5703125" style="91" customWidth="1"/>
    <col min="12806" max="13058" width="9.140625" style="91"/>
    <col min="13059" max="13059" width="21.28515625" style="91" customWidth="1"/>
    <col min="13060" max="13060" width="49.28515625" style="91" customWidth="1"/>
    <col min="13061" max="13061" width="10.5703125" style="91" customWidth="1"/>
    <col min="13062" max="13314" width="9.140625" style="91"/>
    <col min="13315" max="13315" width="21.28515625" style="91" customWidth="1"/>
    <col min="13316" max="13316" width="49.28515625" style="91" customWidth="1"/>
    <col min="13317" max="13317" width="10.5703125" style="91" customWidth="1"/>
    <col min="13318" max="13570" width="9.140625" style="91"/>
    <col min="13571" max="13571" width="21.28515625" style="91" customWidth="1"/>
    <col min="13572" max="13572" width="49.28515625" style="91" customWidth="1"/>
    <col min="13573" max="13573" width="10.5703125" style="91" customWidth="1"/>
    <col min="13574" max="13826" width="9.140625" style="91"/>
    <col min="13827" max="13827" width="21.28515625" style="91" customWidth="1"/>
    <col min="13828" max="13828" width="49.28515625" style="91" customWidth="1"/>
    <col min="13829" max="13829" width="10.5703125" style="91" customWidth="1"/>
    <col min="13830" max="14082" width="9.140625" style="91"/>
    <col min="14083" max="14083" width="21.28515625" style="91" customWidth="1"/>
    <col min="14084" max="14084" width="49.28515625" style="91" customWidth="1"/>
    <col min="14085" max="14085" width="10.5703125" style="91" customWidth="1"/>
    <col min="14086" max="14338" width="9.140625" style="91"/>
    <col min="14339" max="14339" width="21.28515625" style="91" customWidth="1"/>
    <col min="14340" max="14340" width="49.28515625" style="91" customWidth="1"/>
    <col min="14341" max="14341" width="10.5703125" style="91" customWidth="1"/>
    <col min="14342" max="14594" width="9.140625" style="91"/>
    <col min="14595" max="14595" width="21.28515625" style="91" customWidth="1"/>
    <col min="14596" max="14596" width="49.28515625" style="91" customWidth="1"/>
    <col min="14597" max="14597" width="10.5703125" style="91" customWidth="1"/>
    <col min="14598" max="14850" width="9.140625" style="91"/>
    <col min="14851" max="14851" width="21.28515625" style="91" customWidth="1"/>
    <col min="14852" max="14852" width="49.28515625" style="91" customWidth="1"/>
    <col min="14853" max="14853" width="10.5703125" style="91" customWidth="1"/>
    <col min="14854" max="15106" width="9.140625" style="91"/>
    <col min="15107" max="15107" width="21.28515625" style="91" customWidth="1"/>
    <col min="15108" max="15108" width="49.28515625" style="91" customWidth="1"/>
    <col min="15109" max="15109" width="10.5703125" style="91" customWidth="1"/>
    <col min="15110" max="15362" width="9.140625" style="91"/>
    <col min="15363" max="15363" width="21.28515625" style="91" customWidth="1"/>
    <col min="15364" max="15364" width="49.28515625" style="91" customWidth="1"/>
    <col min="15365" max="15365" width="10.5703125" style="91" customWidth="1"/>
    <col min="15366" max="15618" width="9.140625" style="91"/>
    <col min="15619" max="15619" width="21.28515625" style="91" customWidth="1"/>
    <col min="15620" max="15620" width="49.28515625" style="91" customWidth="1"/>
    <col min="15621" max="15621" width="10.5703125" style="91" customWidth="1"/>
    <col min="15622" max="15874" width="9.140625" style="91"/>
    <col min="15875" max="15875" width="21.28515625" style="91" customWidth="1"/>
    <col min="15876" max="15876" width="49.28515625" style="91" customWidth="1"/>
    <col min="15877" max="15877" width="10.5703125" style="91" customWidth="1"/>
    <col min="15878" max="16130" width="9.140625" style="91"/>
    <col min="16131" max="16131" width="21.28515625" style="91" customWidth="1"/>
    <col min="16132" max="16132" width="49.28515625" style="91" customWidth="1"/>
    <col min="16133" max="16133" width="10.5703125" style="91" customWidth="1"/>
    <col min="16134" max="16384" width="9.140625" style="91"/>
  </cols>
  <sheetData>
    <row r="1" spans="1:10" ht="15" customHeight="1" x14ac:dyDescent="0.25">
      <c r="B1" s="114"/>
      <c r="C1" s="245" t="s">
        <v>136</v>
      </c>
      <c r="D1" s="246"/>
      <c r="E1" s="246"/>
    </row>
    <row r="2" spans="1:10" ht="39.75" customHeight="1" x14ac:dyDescent="0.2">
      <c r="B2" s="112"/>
      <c r="C2" s="216" t="s">
        <v>145</v>
      </c>
      <c r="D2" s="235"/>
      <c r="E2" s="235"/>
    </row>
    <row r="3" spans="1:10" ht="15" x14ac:dyDescent="0.25">
      <c r="B3" s="110"/>
      <c r="C3" s="223" t="s">
        <v>223</v>
      </c>
      <c r="D3" s="224"/>
      <c r="E3" s="224"/>
    </row>
    <row r="4" spans="1:10" ht="14.25" customHeight="1" x14ac:dyDescent="0.2">
      <c r="A4" s="90"/>
      <c r="B4" s="249"/>
      <c r="C4" s="249"/>
      <c r="D4" s="249"/>
      <c r="E4" s="249"/>
    </row>
    <row r="5" spans="1:10" ht="32.25" customHeight="1" x14ac:dyDescent="0.2">
      <c r="A5" s="250" t="s">
        <v>142</v>
      </c>
      <c r="B5" s="250"/>
      <c r="C5" s="250"/>
      <c r="D5" s="250"/>
      <c r="E5" s="250"/>
    </row>
    <row r="6" spans="1:10" ht="16.5" customHeight="1" x14ac:dyDescent="0.2">
      <c r="A6" s="96"/>
      <c r="B6" s="96"/>
      <c r="C6" s="115"/>
      <c r="D6" s="115"/>
      <c r="E6" s="96"/>
    </row>
    <row r="7" spans="1:10" ht="15" x14ac:dyDescent="0.2">
      <c r="A7" s="92"/>
      <c r="B7" s="92"/>
      <c r="C7" s="92"/>
      <c r="D7" s="92"/>
      <c r="E7" s="93" t="s">
        <v>119</v>
      </c>
    </row>
    <row r="8" spans="1:10" ht="38.25" customHeight="1" x14ac:dyDescent="0.2">
      <c r="A8" s="251" t="s">
        <v>98</v>
      </c>
      <c r="B8" s="252" t="s">
        <v>131</v>
      </c>
      <c r="C8" s="254" t="s">
        <v>5</v>
      </c>
      <c r="D8" s="255"/>
      <c r="E8" s="256"/>
      <c r="J8" s="89"/>
    </row>
    <row r="9" spans="1:10" ht="40.5" customHeight="1" x14ac:dyDescent="0.2">
      <c r="A9" s="232"/>
      <c r="B9" s="253"/>
      <c r="C9" s="123" t="s">
        <v>127</v>
      </c>
      <c r="D9" s="123" t="s">
        <v>137</v>
      </c>
      <c r="E9" s="123" t="s">
        <v>139</v>
      </c>
      <c r="J9" s="111"/>
    </row>
    <row r="10" spans="1:10" ht="30" customHeight="1" x14ac:dyDescent="0.2">
      <c r="A10" s="100" t="s">
        <v>99</v>
      </c>
      <c r="B10" s="101" t="s">
        <v>123</v>
      </c>
      <c r="C10" s="139">
        <f>C20</f>
        <v>1107.9000000000087</v>
      </c>
      <c r="D10" s="139">
        <f>D20</f>
        <v>0</v>
      </c>
      <c r="E10" s="102">
        <f>E20</f>
        <v>0</v>
      </c>
      <c r="J10" s="111"/>
    </row>
    <row r="11" spans="1:10" ht="30" customHeight="1" x14ac:dyDescent="0.2">
      <c r="A11" s="100" t="s">
        <v>100</v>
      </c>
      <c r="B11" s="101" t="s">
        <v>101</v>
      </c>
      <c r="C11" s="139">
        <f>C12+C16</f>
        <v>1107.9000000000087</v>
      </c>
      <c r="D11" s="139">
        <f>D12+D16</f>
        <v>0</v>
      </c>
      <c r="E11" s="102">
        <f>E12+E16</f>
        <v>0</v>
      </c>
    </row>
    <row r="12" spans="1:10" ht="30" customHeight="1" x14ac:dyDescent="0.2">
      <c r="A12" s="100" t="s">
        <v>102</v>
      </c>
      <c r="B12" s="101" t="s">
        <v>103</v>
      </c>
      <c r="C12" s="139">
        <f t="shared" ref="C12:E14" si="0">C13</f>
        <v>-97069.9</v>
      </c>
      <c r="D12" s="139">
        <f t="shared" si="0"/>
        <v>-63065.5</v>
      </c>
      <c r="E12" s="102">
        <f t="shared" si="0"/>
        <v>-46190.6</v>
      </c>
    </row>
    <row r="13" spans="1:10" ht="30" customHeight="1" x14ac:dyDescent="0.2">
      <c r="A13" s="100" t="s">
        <v>104</v>
      </c>
      <c r="B13" s="101" t="s">
        <v>105</v>
      </c>
      <c r="C13" s="139">
        <f t="shared" si="0"/>
        <v>-97069.9</v>
      </c>
      <c r="D13" s="139">
        <f t="shared" si="0"/>
        <v>-63065.5</v>
      </c>
      <c r="E13" s="102">
        <f t="shared" si="0"/>
        <v>-46190.6</v>
      </c>
    </row>
    <row r="14" spans="1:10" ht="30" customHeight="1" x14ac:dyDescent="0.2">
      <c r="A14" s="100" t="s">
        <v>106</v>
      </c>
      <c r="B14" s="101" t="s">
        <v>107</v>
      </c>
      <c r="C14" s="139">
        <f t="shared" si="0"/>
        <v>-97069.9</v>
      </c>
      <c r="D14" s="139">
        <f t="shared" si="0"/>
        <v>-63065.5</v>
      </c>
      <c r="E14" s="102">
        <f t="shared" si="0"/>
        <v>-46190.6</v>
      </c>
    </row>
    <row r="15" spans="1:10" ht="30" customHeight="1" x14ac:dyDescent="0.2">
      <c r="A15" s="100" t="s">
        <v>108</v>
      </c>
      <c r="B15" s="101" t="s">
        <v>109</v>
      </c>
      <c r="C15" s="153">
        <v>-97069.9</v>
      </c>
      <c r="D15" s="153">
        <v>-63065.5</v>
      </c>
      <c r="E15" s="153">
        <v>-46190.6</v>
      </c>
    </row>
    <row r="16" spans="1:10" ht="30" customHeight="1" x14ac:dyDescent="0.2">
      <c r="A16" s="100" t="s">
        <v>110</v>
      </c>
      <c r="B16" s="101" t="s">
        <v>111</v>
      </c>
      <c r="C16" s="139">
        <f t="shared" ref="C16:E18" si="1">C17</f>
        <v>98177.8</v>
      </c>
      <c r="D16" s="139">
        <f t="shared" si="1"/>
        <v>63065.5</v>
      </c>
      <c r="E16" s="102">
        <f t="shared" si="1"/>
        <v>46190.6</v>
      </c>
    </row>
    <row r="17" spans="1:5" ht="30" customHeight="1" x14ac:dyDescent="0.2">
      <c r="A17" s="100" t="s">
        <v>112</v>
      </c>
      <c r="B17" s="101" t="s">
        <v>113</v>
      </c>
      <c r="C17" s="139">
        <f t="shared" si="1"/>
        <v>98177.8</v>
      </c>
      <c r="D17" s="139">
        <f t="shared" si="1"/>
        <v>63065.5</v>
      </c>
      <c r="E17" s="102">
        <f t="shared" si="1"/>
        <v>46190.6</v>
      </c>
    </row>
    <row r="18" spans="1:5" ht="30" customHeight="1" x14ac:dyDescent="0.2">
      <c r="A18" s="100" t="s">
        <v>114</v>
      </c>
      <c r="B18" s="101" t="s">
        <v>115</v>
      </c>
      <c r="C18" s="139">
        <f t="shared" si="1"/>
        <v>98177.8</v>
      </c>
      <c r="D18" s="139">
        <f t="shared" si="1"/>
        <v>63065.5</v>
      </c>
      <c r="E18" s="102">
        <f t="shared" si="1"/>
        <v>46190.6</v>
      </c>
    </row>
    <row r="19" spans="1:5" ht="30" customHeight="1" x14ac:dyDescent="0.2">
      <c r="A19" s="100" t="s">
        <v>116</v>
      </c>
      <c r="B19" s="101" t="s">
        <v>117</v>
      </c>
      <c r="C19" s="153">
        <v>98177.8</v>
      </c>
      <c r="D19" s="153">
        <v>63065.5</v>
      </c>
      <c r="E19" s="153">
        <v>46190.6</v>
      </c>
    </row>
    <row r="20" spans="1:5" ht="30" customHeight="1" x14ac:dyDescent="0.2">
      <c r="A20" s="247" t="s">
        <v>118</v>
      </c>
      <c r="B20" s="248"/>
      <c r="C20" s="140">
        <f>C11</f>
        <v>1107.9000000000087</v>
      </c>
      <c r="D20" s="140">
        <f>D11</f>
        <v>0</v>
      </c>
      <c r="E20" s="103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2</vt:i4>
      </vt:variant>
    </vt:vector>
  </HeadingPairs>
  <TitlesOfParts>
    <vt:vector size="7" baseType="lpstr">
      <vt:lpstr>Приложение 3</vt:lpstr>
      <vt:lpstr>Приложение 4</vt:lpstr>
      <vt:lpstr>Приложение 5</vt:lpstr>
      <vt:lpstr>Приложение 8</vt:lpstr>
      <vt:lpstr>Приложение 9</vt:lpstr>
      <vt:lpstr>'Приложение 3'!Заголовки_для_печати</vt:lpstr>
      <vt:lpstr>'Приложение 5'!Заголовки_для_печати</vt:lpstr>
    </vt:vector>
  </TitlesOfParts>
  <Company>DG Win&amp;Soft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Glbuh</cp:lastModifiedBy>
  <cp:lastPrinted>2022-01-14T02:37:55Z</cp:lastPrinted>
  <dcterms:created xsi:type="dcterms:W3CDTF">2015-10-23T06:56:22Z</dcterms:created>
  <dcterms:modified xsi:type="dcterms:W3CDTF">2022-03-03T09:00:09Z</dcterms:modified>
</cp:coreProperties>
</file>